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SAN SEBASTIAN\"/>
    </mc:Choice>
  </mc:AlternateContent>
  <bookViews>
    <workbookView xWindow="0" yWindow="0" windowWidth="20490" windowHeight="7050"/>
  </bookViews>
  <sheets>
    <sheet name="11. CA CEPO LCH IPS" sheetId="1" r:id="rId1"/>
    <sheet name="Hoja1"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5" i="1" l="1"/>
  <c r="D110" i="1"/>
  <c r="D109" i="1"/>
  <c r="D106" i="1"/>
  <c r="D105" i="1"/>
  <c r="E56" i="1"/>
  <c r="F56" i="1"/>
  <c r="G56" i="1"/>
  <c r="D56" i="1"/>
  <c r="K110" i="1" l="1"/>
  <c r="E110" i="1"/>
  <c r="C110" i="1"/>
  <c r="K109" i="1"/>
  <c r="E109" i="1"/>
  <c r="C109" i="1"/>
  <c r="K108" i="1"/>
  <c r="E108" i="1"/>
  <c r="D108" i="1"/>
  <c r="C108" i="1"/>
  <c r="K107" i="1"/>
  <c r="E107" i="1"/>
  <c r="D107" i="1"/>
  <c r="C107" i="1"/>
  <c r="K106" i="1"/>
  <c r="E106" i="1"/>
  <c r="C106" i="1"/>
  <c r="K105" i="1"/>
  <c r="J105" i="1"/>
  <c r="I105" i="1"/>
  <c r="H105" i="1"/>
  <c r="G105" i="1"/>
  <c r="F105" i="1"/>
  <c r="C105" i="1"/>
  <c r="K104" i="1"/>
  <c r="E104" i="1"/>
  <c r="D104" i="1"/>
  <c r="C104" i="1"/>
  <c r="K103" i="1"/>
  <c r="E103" i="1"/>
  <c r="D103" i="1"/>
  <c r="C103" i="1"/>
  <c r="K102" i="1"/>
  <c r="E102" i="1"/>
  <c r="D102" i="1"/>
  <c r="C102" i="1"/>
  <c r="C100" i="1"/>
  <c r="G92" i="1"/>
  <c r="J110" i="1" s="1"/>
  <c r="F92" i="1"/>
  <c r="E92" i="1"/>
  <c r="H110" i="1" s="1"/>
  <c r="D92" i="1"/>
  <c r="G81" i="1"/>
  <c r="J109" i="1" s="1"/>
  <c r="F81" i="1"/>
  <c r="I109" i="1" s="1"/>
  <c r="E81" i="1"/>
  <c r="H109" i="1" s="1"/>
  <c r="D81" i="1"/>
  <c r="G109" i="1" s="1"/>
  <c r="G73" i="1"/>
  <c r="J108" i="1" s="1"/>
  <c r="F73" i="1"/>
  <c r="E73" i="1"/>
  <c r="H108" i="1" s="1"/>
  <c r="D73" i="1"/>
  <c r="G108" i="1" s="1"/>
  <c r="G66" i="1"/>
  <c r="J107" i="1" s="1"/>
  <c r="F66" i="1"/>
  <c r="I107" i="1" s="1"/>
  <c r="E66" i="1"/>
  <c r="H107" i="1" s="1"/>
  <c r="D66" i="1"/>
  <c r="G61" i="1"/>
  <c r="J106" i="1" s="1"/>
  <c r="F61" i="1"/>
  <c r="E61" i="1"/>
  <c r="H106" i="1" s="1"/>
  <c r="D61" i="1"/>
  <c r="G106" i="1" s="1"/>
  <c r="H56" i="1"/>
  <c r="J51" i="1" s="1"/>
  <c r="G49" i="1"/>
  <c r="J104" i="1" s="1"/>
  <c r="F49" i="1"/>
  <c r="I104" i="1" s="1"/>
  <c r="E49" i="1"/>
  <c r="H104" i="1" s="1"/>
  <c r="D49" i="1"/>
  <c r="G40" i="1"/>
  <c r="J103" i="1" s="1"/>
  <c r="F40" i="1"/>
  <c r="I103" i="1" s="1"/>
  <c r="E40" i="1"/>
  <c r="H103" i="1" s="1"/>
  <c r="D40" i="1"/>
  <c r="I39" i="1"/>
  <c r="I38" i="1"/>
  <c r="I37" i="1"/>
  <c r="I36" i="1"/>
  <c r="I35" i="1"/>
  <c r="I34" i="1"/>
  <c r="I31" i="1"/>
  <c r="I30" i="1"/>
  <c r="I29" i="1"/>
  <c r="I28" i="1"/>
  <c r="I27" i="1"/>
  <c r="I26" i="1"/>
  <c r="G20" i="1"/>
  <c r="J102" i="1" s="1"/>
  <c r="F20" i="1"/>
  <c r="I102" i="1" s="1"/>
  <c r="E20" i="1"/>
  <c r="H102" i="1" s="1"/>
  <c r="D20" i="1"/>
  <c r="G102" i="1" s="1"/>
  <c r="H92" i="1" l="1"/>
  <c r="G110" i="1"/>
  <c r="H20" i="1"/>
  <c r="J16" i="1" s="1"/>
  <c r="F102" i="1" s="1"/>
  <c r="H40" i="1"/>
  <c r="J22" i="1" s="1"/>
  <c r="F103" i="1" s="1"/>
  <c r="H49" i="1"/>
  <c r="J42" i="1" s="1"/>
  <c r="F104" i="1" s="1"/>
  <c r="D111" i="1"/>
  <c r="H111" i="1"/>
  <c r="H61" i="1"/>
  <c r="J58" i="1" s="1"/>
  <c r="F106" i="1" s="1"/>
  <c r="H81" i="1"/>
  <c r="J75" i="1" s="1"/>
  <c r="F109" i="1" s="1"/>
  <c r="E111" i="1"/>
  <c r="J111" i="1"/>
  <c r="J83" i="1"/>
  <c r="F110" i="1" s="1"/>
  <c r="I108" i="1"/>
  <c r="G103" i="1"/>
  <c r="H73" i="1"/>
  <c r="J68" i="1" s="1"/>
  <c r="F108" i="1" s="1"/>
  <c r="G104" i="1"/>
  <c r="I106" i="1"/>
  <c r="I110" i="1"/>
  <c r="H66" i="1"/>
  <c r="J63" i="1" s="1"/>
  <c r="F107" i="1" s="1"/>
  <c r="G107" i="1"/>
  <c r="G111" i="1" l="1"/>
  <c r="I111" i="1"/>
  <c r="F111" i="1"/>
</calcChain>
</file>

<file path=xl/comments1.xml><?xml version="1.0" encoding="utf-8"?>
<comments xmlns="http://schemas.openxmlformats.org/spreadsheetml/2006/main">
  <authors>
    <author>Autor</author>
  </authors>
  <commentList>
    <comment ref="H39" authorId="0" shapeId="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<sst xmlns="http://schemas.openxmlformats.org/spreadsheetml/2006/main" count="203" uniqueCount="150">
  <si>
    <t xml:space="preserve">VISITA DE ASISTENCIA TECNICA INTEGRADA
LISTAS DE CHEQUEO </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</si>
  <si>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</si>
  <si>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</si>
  <si>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</si>
  <si>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</si>
  <si>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</si>
  <si>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</si>
  <si>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</si>
  <si>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</si>
  <si>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</si>
  <si>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</si>
  <si>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</si>
  <si>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</si>
  <si>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</si>
  <si>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</si>
  <si>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</si>
  <si>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</si>
  <si>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</si>
  <si>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</si>
  <si>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</si>
  <si>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</si>
  <si>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</si>
  <si>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 xml:space="preserve">Médicos Generales </t>
  </si>
  <si>
    <t>Médicos Especialistas</t>
  </si>
  <si>
    <t xml:space="preserve">TOTAL CAPACIDAD INSTALADA Y RED </t>
  </si>
  <si>
    <t xml:space="preserve">2. COBERTURAS  DT, PE E INDICADORES PROPIOS DEL PROGRAMA </t>
  </si>
  <si>
    <t>INDICADORES</t>
  </si>
  <si>
    <t>NUMERO</t>
  </si>
  <si>
    <t>PORCENTAJE</t>
  </si>
  <si>
    <t>POBLACION</t>
  </si>
  <si>
    <t>Total de Usuarios Afiliados</t>
  </si>
  <si>
    <t>Total de Usuarios Afiliados ≥ 50 años</t>
  </si>
  <si>
    <t>Total de Usuarios Hombres ≥ 50 años</t>
  </si>
  <si>
    <t xml:space="preserve">Total de Usuarios Diagnosticados con cualquier tipo de Cáncer </t>
  </si>
  <si>
    <t>Ca de Próstata</t>
  </si>
  <si>
    <t>Total de Usuarios Diagnosticados con Cáncer de Próstata</t>
  </si>
  <si>
    <t>Total de usuarios tamizados para Cáncer de Próstata por medio de PSA (Antígeno Prostático) en lo corrido de la vigencia</t>
  </si>
  <si>
    <t xml:space="preserve">Del total de usuarios tamizados con PSA para cáncer de Próstata cuántos han salido con alteración del PSA </t>
  </si>
  <si>
    <t xml:space="preserve">Rangos de normalidad para el PSA ajustado por la edad </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</si>
  <si>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</si>
  <si>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</si>
  <si>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</si>
  <si>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</si>
  <si>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 xml:space="preserve">Edad (años) </t>
  </si>
  <si>
    <t xml:space="preserve">PSA normal </t>
  </si>
  <si>
    <t xml:space="preserve">40-49 </t>
  </si>
  <si>
    <t xml:space="preserve">0-2,5 ng/ml </t>
  </si>
  <si>
    <t xml:space="preserve">50-59 </t>
  </si>
  <si>
    <t xml:space="preserve">0-3,5 ng/ml </t>
  </si>
  <si>
    <t>Total de usuarios con alteración en las pruebas de Tamizaje para Cáncer Colorrectal por medio de SOMF</t>
  </si>
  <si>
    <t xml:space="preserve">60-69 </t>
  </si>
  <si>
    <t xml:space="preserve">0-4,5 ng/ml </t>
  </si>
  <si>
    <t>Total de Pacientes con Cáncer Colorrectal que reciben Cuidado Paliativo</t>
  </si>
  <si>
    <t xml:space="preserve">70-79 </t>
  </si>
  <si>
    <t xml:space="preserve">0-6,5 ng/ml </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</si>
  <si>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</si>
  <si>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</si>
  <si>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</si>
  <si>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</si>
  <si>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</si>
  <si>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</si>
  <si>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</si>
  <si>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</si>
  <si>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 xml:space="preserve">4. CARACTERIZACIÓN POBLACIONAL </t>
  </si>
  <si>
    <t>Realizan seguimiento al usuario en tratamiento por cáncer de Próstata o colorrectal</t>
  </si>
  <si>
    <t>TOTAL  CARACTERIZACIÓN POBLACIONAL</t>
  </si>
  <si>
    <t xml:space="preserve">5.   ATENCION A POBLACIONES CON ENFOQUE DIFERENCIAL </t>
  </si>
  <si>
    <t xml:space="preserve">POBLACION </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</si>
  <si>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</si>
  <si>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</si>
  <si>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</si>
  <si>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</si>
  <si>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</si>
  <si>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</si>
  <si>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</si>
  <si>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</si>
  <si>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</si>
  <si>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</si>
  <si>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</si>
  <si>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</si>
  <si>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</si>
  <si>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</si>
  <si>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</si>
  <si>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</si>
  <si>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La IPS cuenta con un método de seguimiento a la tamización para Cáncer Colorrectal por medio de Colonoscopia</t>
  </si>
  <si>
    <t>TOTAL PERTINENCIA</t>
  </si>
  <si>
    <t xml:space="preserve">CIERRE DEL DOCUMENTO </t>
  </si>
  <si>
    <t xml:space="preserve">Secretaria de  Salud  Publica y Seguridad Social </t>
  </si>
  <si>
    <t>Cargo:  Enfermera Programa CA CEPO</t>
  </si>
  <si>
    <t>Cedula: 1088249229</t>
  </si>
  <si>
    <t>LINEA DE TRABJO</t>
  </si>
  <si>
    <t>ESTANDARES</t>
  </si>
  <si>
    <t>% E</t>
  </si>
  <si>
    <t>% C</t>
  </si>
  <si>
    <t xml:space="preserve">OBSERVACIONES </t>
  </si>
  <si>
    <t>PLAN DE MEJORAMIENTO</t>
  </si>
  <si>
    <t xml:space="preserve">TOTAL </t>
  </si>
  <si>
    <t>Total de usuarios Tamizados para Cáncer Colorrectal por medio de SOMF (Sangre Oculta en Materia Fecal) en lo corrido de la vigencia.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</si>
  <si>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</si>
  <si>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</si>
  <si>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</si>
  <si>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</si>
  <si>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</si>
  <si>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</si>
  <si>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</si>
  <si>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Socialización de la periodicidad establecida institucionalmente para la tamización de cáncer de próstata.</t>
  </si>
  <si>
    <t>Socialización de la periodicidad establecida institucionalmente para la tamización de cáncer Colorrectal.</t>
  </si>
  <si>
    <t>Alexandra Marulanda Gallego</t>
  </si>
  <si>
    <t>Enfermera</t>
  </si>
  <si>
    <t>Enfermera de Programas</t>
  </si>
  <si>
    <t>2 años</t>
  </si>
  <si>
    <t>Cuentan con 12 médicos generales de los cuales 1 pertenece a programa de adulto</t>
  </si>
  <si>
    <t>Total de Pacientes Tamizados para Cáncer Colorrectal por medio de SOMF y se confirmó diagnóstico o se le realizó Colonoscopia en lo corrido de la  vigencia</t>
  </si>
  <si>
    <t>Base de datos estructurada y ajustada por curso de vida y diagnósticos de cáncer que se emiten por cohortes y permiten dar trazabilidad del estado y evolución del usuario.</t>
  </si>
  <si>
    <t>Por medio de coayuda con la EAPB se cuenta con gestor en salud que se encarga de riesgo objetivo que realiza búsqueda, revisión, seguimiento y acompañamiento al usuario</t>
  </si>
  <si>
    <t>La captación de se realiza desde cualquier consulta institucional a través de la estrategia YENCO e indicadores FENIX
Desde la sede nacional realiza demanda inducida por aplicativos como mensajes de texto, llamadas y correo electrónico por los diferentes cursos de vida.</t>
  </si>
  <si>
    <t>Por medio de la plataforma institucional DARUMA que se basa en la orientación permanente de los profesionales en el conocimiento de la norma y atención integral en salud del usuario por curso de vida se encuentra los flujogramas disponibles para la atención.</t>
  </si>
  <si>
    <t>Por medio de la enfermera de programas institucional y gestores en salud</t>
  </si>
  <si>
    <t>z120</t>
  </si>
  <si>
    <t>z121</t>
  </si>
  <si>
    <t>z125</t>
  </si>
  <si>
    <t xml:space="preserve">Software de historia clínica institucional que permite marcar e identificar población con enfoque diferencial, como también las remisiones y solicitudes médicas </t>
  </si>
  <si>
    <t>Por medio del Plan Maestro de capacitación emitida por cada unidad se ejecuta las actividades contempladas basadas en necesidades, actualizaciones normativas y programas.</t>
  </si>
  <si>
    <t>Oportunidad de servicio por medicina general a 3,2 días</t>
  </si>
  <si>
    <t>Oportunidad de servicio a Médico Internista a 1 día
Oportunidad de servicio con Internista a 2 días</t>
  </si>
  <si>
    <t>2 internista, 1 médico familia, 1 pediatra, 1 ginecobstetra</t>
  </si>
  <si>
    <t>El prestador complementario en Clínica los Rosales y Clínica San Rafael el cual tiene contrato por PGP, donde allí realizan trámites administrativos internos que evita las barreras para la prestación del servicio para el usuario.</t>
  </si>
  <si>
    <t xml:space="preserve"> Cuentan con material didáctico para la población en general con indicaciones de cáncer de estómago, colorectal y próstata</t>
  </si>
  <si>
    <t>Se realiza encuesta de satisfacción al usuario por medio de encuesta en medio físico y la cual se consolidad de manera mensual por medio del técnico en auxiliar de enfermería.</t>
  </si>
  <si>
    <t>La verificación de adherencia a GPC la realiza la coordinación médica y la médica de excelencia a través del seguimiento de paciente trazador.</t>
  </si>
  <si>
    <t>Basados en la revisión de historias clínicas se refleja que se registran los antecedentes tanto personales como familiares pero  no se genera clasificación del riesgo</t>
  </si>
  <si>
    <t>Por medio de la pirámide poblacional se identifica los usuarios objeto de tamizaje por cursos de vida</t>
  </si>
  <si>
    <t>Desde la EAPB se comparte reportes de Colonoscopias, la cual se consolida en base de datos que permite dar seguimiento al usuario y hacer efectivo el proceso de referencia y contrarreferencia.</t>
  </si>
  <si>
    <t>Por medio del comité primario se socializa la periodicidad institucional para la tamización de cáncer de próstata y Colorrectal</t>
  </si>
  <si>
    <t>Nombre:  Jennifer Astrid Henao Murillo</t>
  </si>
  <si>
    <t>Nombre: Alexandra Marulanda Gallego</t>
  </si>
  <si>
    <t>Cargo: Enfermera de programas</t>
  </si>
  <si>
    <t>Cedula: 1088007825</t>
  </si>
  <si>
    <t>La IPS cuenta con un método de seguimiento para la  tamización para Cáncer Colorrectal por medio de Sangre Oculta en Materia Fecal (SOMF)  por inmunoquimica.</t>
  </si>
  <si>
    <t>Institución: San Sebastián</t>
  </si>
  <si>
    <t>Z120 (1)
Z121 (87)
Z125 (149)</t>
  </si>
  <si>
    <t>OBSERVACIONES: Cuentan con personal interdisciplinario que da la capacidad de atención integral al usuario por curso de vida.</t>
  </si>
  <si>
    <t>OBSERVACIONES: Se observó proceso de implementación de aplicativo que, de manera sistemática, se puede obtener información para determinar por edad los tratamientos terminados, sin embargo, no se cuenta con la información de usuarios tamizados para cáncer de Próstata por medio de tacto rectal o combinado con en lo corrido de la vigencia.</t>
  </si>
  <si>
    <t xml:space="preserve">OBSERVACIONES:  Base de datos estructurada y ajustada por curso de vida y diagnósticos de cáncer que se emiten por cohortes y permiten dar trazabilidad del estado y evolución del usuario. </t>
  </si>
  <si>
    <t>OBSERVACIONES:  Por medio de la enfermera de programas institucional y gestores en salud se realiza seguimiento al usuario en tratamiento por cáncer de Próstata o colorrectal.</t>
  </si>
  <si>
    <t>OBSERVACIONES: Software de historia clínica institucional que permite marcar e identificar población con enfoque diferencial, como también las remisiones y solicitudes médicas.</t>
  </si>
  <si>
    <t xml:space="preserve">OBSERVACIONES: Por medio del Plan Maestro de capacitación emitida por cada unidad se ejecuta las actividades contempladas basadas en necesidades, actualizaciones normativas y programas. </t>
  </si>
  <si>
    <t>OBSERVACIONES: El prestador complementario en Clínica los Rosales y Clínica San Rafael el cual tiene contrato por PGP, donde allí realizan trámites administrativos internos que evita las barreras para la prestación del servicio para el usuario.</t>
  </si>
  <si>
    <t>OBSERVACIONES: Cuentan con material didáctico para la población en general con indicaciones de cáncer de estómago, colorectal y próstata.</t>
  </si>
  <si>
    <t>OBSERVACIONES: Desde la EAPB se comparte reportes de Colonoscopias, la cual se consolida en base de datos que permite dar seguimiento al usuario y hacer efectivo el proceso de referencia y contrarreferencia.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</si>
</sst>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11"/>
      <color theme="1"/>
      <name val="Calibri"/>
      <family val="2"/>
      <scheme val="minor"/>
    </font>
    <font>
      <sz val="10"/>
      <color rgb="FFFF0000"/>
      <name val="Arial"/>
      <family val="2"/>
    </font>
    <font>
      <sz val="10"/>
      <color theme="1"/>
      <name val="Arial"/>
      <family val="2"/>
    </font>
    <font>
      <b/>
      <sz val="10"/>
      <color theme="1"/>
      <name val="Arial"/>
      <family val="2"/>
    </font>
    <font>
      <sz val="10"/>
      <color theme="0"/>
      <name val="Arial"/>
      <family val="2"/>
    </font>
    <font>
      <b/>
      <sz val="10"/>
      <color theme="0"/>
      <name val="Arial"/>
      <family val="2"/>
    </font>
    <font>
      <sz val="10"/>
      <color indexed="8"/>
      <name val="Arial"/>
      <family val="2"/>
    </font>
    <font>
      <sz val="10"/>
      <color indexed="9"/>
      <name val="Arial"/>
      <family val="2"/>
    </font>
    <font>
      <sz val="11"/>
      <color theme="0"/>
      <name val="Arial"/>
      <family val="2"/>
    </font>
    <font>
      <u/>
      <sz val="11"/>
      <color theme="10"/>
      <name val="Calibri"/>
      <family val="2"/>
      <scheme val="minor"/>
    </font>
    <font>
      <u/>
      <sz val="11"/>
      <color theme="0"/>
      <name val="Calibri"/>
      <family val="2"/>
      <scheme val="minor"/>
    </font>
    <font>
      <sz val="10"/>
      <name val="Arial"/>
      <family val="2"/>
    </font>
    <font>
      <sz val="8"/>
      <color theme="1" tint="0.34998626667073579"/>
      <name val="Calibri"/>
      <family val="2"/>
      <scheme val="minor"/>
    </font>
    <font>
      <b/>
      <sz val="10"/>
      <color rgb="FF00B0F0"/>
      <name val="Arial"/>
      <family val="2"/>
    </font>
    <font>
      <b/>
      <sz val="10"/>
      <name val="Arial"/>
      <family val="2"/>
    </font>
    <font>
      <sz val="10"/>
      <color rgb="FF000000"/>
      <name val="Arial"/>
      <family val="2"/>
    </font>
    <font>
      <b/>
      <u/>
      <sz val="10"/>
      <color theme="1"/>
      <name val="Arial"/>
      <family val="2"/>
    </font>
    <font>
      <sz val="7"/>
      <color theme="1" tint="0.34998626667073579"/>
      <name val="Calibri"/>
      <family val="2"/>
      <scheme val="minor"/>
    </font>
    <font>
      <sz val="9"/>
      <name val="Calibri"/>
      <family val="2"/>
      <scheme val="minor"/>
    </font>
    <font>
      <b/>
      <sz val="9"/>
      <color indexed="81"/>
      <name val="Tahoma"/>
      <family val="2"/>
    </font>
    <font>
      <sz val="9"/>
      <color indexed="81"/>
      <name val="Tahoma"/>
      <family val="2"/>
    </font>
    <font>
      <sz val="11"/>
      <color rgb="FFFF0000"/>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indexed="30"/>
        <bgColor indexed="64"/>
      </patternFill>
    </fill>
    <fill>
      <patternFill patternType="solid">
        <fgColor rgb="FFFFFFFF"/>
        <bgColor rgb="FFF2F2F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thin">
        <color indexed="64"/>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indexed="64"/>
      </right>
      <top/>
      <bottom style="thin">
        <color auto="1"/>
      </bottom>
      <diagonal/>
    </border>
    <border>
      <left style="thin">
        <color indexed="64"/>
      </left>
      <right style="thin">
        <color indexed="64"/>
      </right>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Protection="0"/>
    <xf numFmtId="0" fontId="10" fillId="0" borderId="0" applyNumberFormat="0" applyFill="0" applyBorder="0" applyAlignment="0" applyProtection="0"/>
  </cellStyleXfs>
  <cellXfs count="175">
    <xf numFmtId="0" fontId="0" fillId="0" borderId="0" xfId="0"/>
    <xf numFmtId="0" fontId="2" fillId="0" borderId="0" xfId="0" applyFont="1"/>
    <xf numFmtId="0" fontId="3" fillId="0" borderId="0" xfId="0" applyFont="1" applyBorder="1" applyAlignment="1"/>
    <xf numFmtId="0" fontId="3" fillId="0" borderId="0" xfId="0" applyFont="1"/>
    <xf numFmtId="0" fontId="3" fillId="0" borderId="2" xfId="0" applyFont="1" applyBorder="1" applyAlignment="1"/>
    <xf numFmtId="0" fontId="3" fillId="4" borderId="0" xfId="0" applyFont="1" applyFill="1"/>
    <xf numFmtId="0" fontId="8" fillId="5" borderId="4" xfId="2" applyFont="1" applyFill="1" applyBorder="1" applyAlignment="1">
      <alignment horizontal="center" vertical="center"/>
    </xf>
    <xf numFmtId="0" fontId="8" fillId="5" borderId="4" xfId="2" applyFont="1" applyFill="1" applyBorder="1" applyAlignment="1">
      <alignment horizontal="left" vertical="center"/>
    </xf>
    <xf numFmtId="20" fontId="8" fillId="5" borderId="5" xfId="2" applyNumberFormat="1" applyFont="1" applyFill="1" applyBorder="1" applyAlignment="1">
      <alignment horizontal="center" vertical="center"/>
    </xf>
    <xf numFmtId="0" fontId="8" fillId="5" borderId="5" xfId="2" applyFont="1" applyFill="1" applyBorder="1" applyAlignment="1">
      <alignment horizontal="left" vertical="center"/>
    </xf>
    <xf numFmtId="0" fontId="6" fillId="4" borderId="4" xfId="0" applyFont="1" applyFill="1" applyBorder="1" applyAlignment="1">
      <alignment vertical="center"/>
    </xf>
    <xf numFmtId="0" fontId="6" fillId="4" borderId="5" xfId="0" applyFont="1" applyFill="1" applyBorder="1" applyAlignment="1">
      <alignment vertical="center"/>
    </xf>
    <xf numFmtId="9" fontId="6" fillId="4" borderId="6" xfId="0" applyNumberFormat="1" applyFont="1" applyFill="1" applyBorder="1" applyAlignment="1">
      <alignment wrapText="1"/>
    </xf>
    <xf numFmtId="9" fontId="6" fillId="4" borderId="7" xfId="0" applyNumberFormat="1" applyFont="1" applyFill="1" applyBorder="1" applyAlignment="1">
      <alignment wrapText="1"/>
    </xf>
    <xf numFmtId="0" fontId="6" fillId="4" borderId="8" xfId="0" applyFont="1" applyFill="1" applyBorder="1" applyAlignment="1">
      <alignment vertical="center"/>
    </xf>
    <xf numFmtId="0" fontId="6" fillId="4" borderId="9" xfId="0" applyFont="1" applyFill="1" applyBorder="1" applyAlignment="1">
      <alignment horizontal="center" vertical="center"/>
    </xf>
    <xf numFmtId="0" fontId="3" fillId="0" borderId="4" xfId="0" applyFont="1" applyBorder="1" applyAlignment="1">
      <alignment vertical="center" wrapText="1"/>
    </xf>
    <xf numFmtId="0" fontId="12" fillId="0" borderId="4" xfId="0" applyFont="1" applyBorder="1" applyAlignment="1">
      <alignment horizontal="center" vertical="center" wrapText="1"/>
    </xf>
    <xf numFmtId="0" fontId="14" fillId="0" borderId="4" xfId="0" applyFont="1" applyBorder="1" applyAlignment="1">
      <alignment horizontal="left" vertical="center"/>
    </xf>
    <xf numFmtId="0" fontId="14" fillId="0" borderId="0" xfId="0" applyFont="1" applyAlignment="1">
      <alignment horizontal="left" vertical="center"/>
    </xf>
    <xf numFmtId="9" fontId="6" fillId="4" borderId="6" xfId="0" applyNumberFormat="1" applyFont="1" applyFill="1" applyBorder="1" applyAlignment="1"/>
    <xf numFmtId="9" fontId="6" fillId="4" borderId="7" xfId="0" applyNumberFormat="1" applyFont="1" applyFill="1" applyBorder="1" applyAlignment="1"/>
    <xf numFmtId="0" fontId="6" fillId="4" borderId="4" xfId="0" applyFont="1" applyFill="1" applyBorder="1" applyAlignment="1">
      <alignment horizontal="center" vertical="center"/>
    </xf>
    <xf numFmtId="0" fontId="12" fillId="0" borderId="8" xfId="0" applyFont="1" applyBorder="1" applyAlignment="1">
      <alignment vertical="center" wrapText="1"/>
    </xf>
    <xf numFmtId="0" fontId="12" fillId="0" borderId="4" xfId="0" applyFont="1" applyBorder="1" applyAlignment="1">
      <alignment horizontal="left" vertical="center" wrapText="1"/>
    </xf>
    <xf numFmtId="0" fontId="3" fillId="7" borderId="0" xfId="0" applyFont="1" applyFill="1"/>
    <xf numFmtId="0" fontId="12" fillId="0" borderId="8" xfId="0" applyFont="1" applyFill="1" applyBorder="1" applyAlignment="1">
      <alignment vertical="center" wrapText="1"/>
    </xf>
    <xf numFmtId="0" fontId="12" fillId="0" borderId="4" xfId="0" applyFont="1" applyBorder="1" applyAlignment="1">
      <alignment horizontal="center"/>
    </xf>
    <xf numFmtId="0" fontId="12" fillId="0" borderId="8" xfId="0" applyFont="1" applyBorder="1" applyAlignment="1">
      <alignment horizontal="left" vertical="center" wrapText="1"/>
    </xf>
    <xf numFmtId="0" fontId="12" fillId="6" borderId="4" xfId="0" applyFont="1" applyFill="1" applyBorder="1" applyAlignment="1">
      <alignment horizontal="center"/>
    </xf>
    <xf numFmtId="0" fontId="5" fillId="4" borderId="10" xfId="0" applyFont="1" applyFill="1" applyBorder="1" applyAlignment="1">
      <alignment horizontal="center" vertical="center" textRotation="90"/>
    </xf>
    <xf numFmtId="164" fontId="12" fillId="7" borderId="8" xfId="1" applyNumberFormat="1" applyFont="1" applyFill="1" applyBorder="1" applyAlignment="1" applyProtection="1">
      <alignment horizontal="center"/>
    </xf>
    <xf numFmtId="164" fontId="12"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12" fillId="0" borderId="8" xfId="0" applyFont="1" applyBorder="1" applyAlignment="1">
      <alignment horizontal="left" vertical="top" wrapText="1"/>
    </xf>
    <xf numFmtId="0" fontId="12" fillId="0" borderId="4" xfId="0" applyFont="1" applyBorder="1" applyAlignment="1">
      <alignment horizontal="left" vertical="top" wrapText="1"/>
    </xf>
    <xf numFmtId="0" fontId="5" fillId="4" borderId="4" xfId="0" applyFont="1" applyFill="1" applyBorder="1" applyAlignment="1">
      <alignment horizontal="center" vertical="center" wrapText="1"/>
    </xf>
    <xf numFmtId="0" fontId="12" fillId="0" borderId="2" xfId="0" applyFont="1" applyBorder="1" applyAlignment="1">
      <alignment horizontal="left" vertical="top" wrapText="1"/>
    </xf>
    <xf numFmtId="0" fontId="12" fillId="0" borderId="4" xfId="0" applyFont="1" applyFill="1" applyBorder="1" applyAlignment="1">
      <alignment vertical="center" wrapText="1"/>
    </xf>
    <xf numFmtId="0" fontId="12"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6" fillId="0" borderId="0" xfId="0" applyFont="1" applyAlignment="1">
      <alignment vertical="center"/>
    </xf>
    <xf numFmtId="0" fontId="3" fillId="4" borderId="3" xfId="0" applyFont="1" applyFill="1" applyBorder="1" applyAlignment="1"/>
    <xf numFmtId="0" fontId="3" fillId="0" borderId="8" xfId="0" applyFont="1" applyFill="1" applyBorder="1" applyAlignment="1">
      <alignment vertical="center" wrapText="1"/>
    </xf>
    <xf numFmtId="0" fontId="3" fillId="4" borderId="13" xfId="0" applyFont="1" applyFill="1" applyBorder="1" applyAlignment="1"/>
    <xf numFmtId="0" fontId="17"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4" fillId="0" borderId="6" xfId="0" applyFont="1" applyBorder="1" applyAlignment="1">
      <alignment horizontal="left" vertical="center" wrapText="1"/>
    </xf>
    <xf numFmtId="0" fontId="3" fillId="0" borderId="0" xfId="0" applyFont="1" applyAlignment="1">
      <alignment horizontal="center" vertical="center"/>
    </xf>
    <xf numFmtId="0" fontId="6" fillId="4" borderId="0" xfId="0" applyFont="1" applyFill="1" applyBorder="1" applyAlignment="1">
      <alignment horizontal="left"/>
    </xf>
    <xf numFmtId="0" fontId="17" fillId="0" borderId="0" xfId="0" applyFont="1" applyFill="1" applyAlignment="1">
      <alignment vertical="center"/>
    </xf>
    <xf numFmtId="0" fontId="3" fillId="0" borderId="0" xfId="0" applyFont="1" applyFill="1"/>
    <xf numFmtId="0" fontId="0" fillId="0" borderId="0" xfId="0" applyFill="1"/>
    <xf numFmtId="0" fontId="15" fillId="7" borderId="14" xfId="0" applyFont="1" applyFill="1" applyBorder="1" applyAlignment="1">
      <alignment horizontal="center" vertical="top"/>
    </xf>
    <xf numFmtId="0" fontId="12" fillId="7" borderId="0" xfId="0" applyFont="1" applyFill="1" applyBorder="1" applyAlignment="1">
      <alignment horizontal="center" vertical="top"/>
    </xf>
    <xf numFmtId="0" fontId="12" fillId="7" borderId="3" xfId="0" applyFont="1" applyFill="1" applyBorder="1" applyAlignment="1">
      <alignment horizontal="center" vertical="top"/>
    </xf>
    <xf numFmtId="0" fontId="14" fillId="7" borderId="4" xfId="0" applyFont="1" applyFill="1" applyBorder="1" applyAlignment="1">
      <alignment horizontal="left" vertical="top"/>
    </xf>
    <xf numFmtId="0" fontId="14" fillId="0" borderId="0" xfId="0" applyFont="1" applyAlignment="1">
      <alignment horizontal="left"/>
    </xf>
    <xf numFmtId="0" fontId="6" fillId="4" borderId="12" xfId="0" applyFont="1" applyFill="1" applyBorder="1" applyAlignment="1">
      <alignment horizontal="left"/>
    </xf>
    <xf numFmtId="0" fontId="3" fillId="0" borderId="4" xfId="0" applyFont="1" applyBorder="1" applyAlignment="1">
      <alignment horizontal="left" vertical="center" wrapText="1"/>
    </xf>
    <xf numFmtId="0" fontId="14" fillId="0" borderId="4" xfId="0" applyFont="1" applyBorder="1" applyAlignment="1">
      <alignment horizontal="left" vertical="center" wrapText="1"/>
    </xf>
    <xf numFmtId="9" fontId="6" fillId="4" borderId="4" xfId="0" applyNumberFormat="1" applyFont="1" applyFill="1" applyBorder="1" applyAlignment="1"/>
    <xf numFmtId="0" fontId="3" fillId="0" borderId="4" xfId="0" applyFont="1" applyFill="1" applyBorder="1" applyAlignment="1">
      <alignment vertical="center" wrapText="1"/>
    </xf>
    <xf numFmtId="0" fontId="12" fillId="7" borderId="4" xfId="0" applyFont="1" applyFill="1" applyBorder="1" applyAlignment="1">
      <alignment horizontal="center" vertical="center" wrapText="1"/>
    </xf>
    <xf numFmtId="0" fontId="14" fillId="7" borderId="4" xfId="0" applyFont="1" applyFill="1" applyBorder="1" applyAlignment="1">
      <alignment horizontal="left" vertical="center" wrapText="1"/>
    </xf>
    <xf numFmtId="0" fontId="3" fillId="4" borderId="4" xfId="0" applyFont="1" applyFill="1" applyBorder="1" applyAlignment="1"/>
    <xf numFmtId="0" fontId="3" fillId="0" borderId="8" xfId="0" applyFont="1" applyBorder="1" applyAlignment="1">
      <alignment vertical="center" wrapText="1"/>
    </xf>
    <xf numFmtId="9" fontId="3" fillId="8" borderId="0" xfId="0" applyNumberFormat="1" applyFont="1" applyFill="1"/>
    <xf numFmtId="0" fontId="12" fillId="0" borderId="4" xfId="0" applyFont="1" applyBorder="1" applyAlignment="1">
      <alignment horizontal="center" vertical="center"/>
    </xf>
    <xf numFmtId="0" fontId="8" fillId="5" borderId="8" xfId="0" applyFont="1" applyFill="1" applyBorder="1" applyAlignment="1">
      <alignment vertical="center"/>
    </xf>
    <xf numFmtId="0" fontId="8" fillId="5" borderId="6" xfId="0" applyFont="1" applyFill="1" applyBorder="1" applyAlignment="1">
      <alignment vertical="center"/>
    </xf>
    <xf numFmtId="0" fontId="6" fillId="9" borderId="4" xfId="0" applyFont="1" applyFill="1" applyBorder="1" applyAlignment="1">
      <alignment horizontal="center" vertical="center"/>
    </xf>
    <xf numFmtId="0" fontId="3" fillId="0" borderId="4" xfId="0" applyFont="1" applyBorder="1"/>
    <xf numFmtId="9" fontId="3" fillId="0" borderId="4" xfId="0" applyNumberFormat="1" applyFont="1" applyBorder="1"/>
    <xf numFmtId="9" fontId="3" fillId="0" borderId="4" xfId="1" applyFont="1" applyBorder="1"/>
    <xf numFmtId="0" fontId="23" fillId="0" borderId="0" xfId="0" applyFont="1" applyAlignment="1">
      <alignment horizontal="left" vertical="center"/>
    </xf>
    <xf numFmtId="0" fontId="2" fillId="0" borderId="0" xfId="0" applyFont="1" applyFill="1"/>
    <xf numFmtId="0" fontId="23" fillId="0" borderId="0" xfId="0" applyFont="1" applyAlignment="1">
      <alignment horizontal="left"/>
    </xf>
    <xf numFmtId="0" fontId="22" fillId="0" borderId="0" xfId="0" applyFont="1"/>
    <xf numFmtId="0" fontId="15" fillId="0" borderId="4" xfId="0" applyFont="1" applyFill="1" applyBorder="1" applyAlignment="1">
      <alignment horizontal="left" vertical="center"/>
    </xf>
    <xf numFmtId="0" fontId="6" fillId="4" borderId="0" xfId="0" applyFont="1" applyFill="1" applyBorder="1" applyAlignment="1">
      <alignment horizontal="left" vertical="top" wrapText="1"/>
    </xf>
    <xf numFmtId="0" fontId="3" fillId="0" borderId="0" xfId="0" applyFont="1" applyBorder="1" applyAlignment="1">
      <alignment horizontal="center" vertical="center"/>
    </xf>
    <xf numFmtId="0" fontId="6" fillId="4" borderId="6" xfId="0" applyFont="1" applyFill="1" applyBorder="1" applyAlignment="1">
      <alignment vertical="center"/>
    </xf>
    <xf numFmtId="9" fontId="6" fillId="4" borderId="13" xfId="1" applyFont="1" applyFill="1" applyBorder="1" applyAlignment="1">
      <alignment horizontal="left" vertical="top" wrapText="1"/>
    </xf>
    <xf numFmtId="18" fontId="8" fillId="5" borderId="4" xfId="2" applyNumberFormat="1" applyFont="1" applyFill="1" applyBorder="1" applyAlignment="1">
      <alignment horizontal="center" vertical="center"/>
    </xf>
    <xf numFmtId="18" fontId="8" fillId="5" borderId="4" xfId="2" applyNumberFormat="1" applyFont="1" applyFill="1" applyBorder="1" applyAlignment="1">
      <alignment horizontal="left" vertical="center"/>
    </xf>
    <xf numFmtId="18" fontId="8" fillId="5" borderId="5" xfId="2" applyNumberFormat="1" applyFont="1" applyFill="1" applyBorder="1" applyAlignment="1">
      <alignment horizontal="left" vertical="center"/>
    </xf>
    <xf numFmtId="0" fontId="12" fillId="0" borderId="4" xfId="0" applyFont="1" applyFill="1" applyBorder="1" applyAlignment="1">
      <alignment horizontal="left" vertical="center"/>
    </xf>
    <xf numFmtId="0" fontId="3" fillId="0" borderId="1" xfId="0" applyFont="1" applyBorder="1" applyAlignment="1">
      <alignment horizontal="center"/>
    </xf>
    <xf numFmtId="0" fontId="3" fillId="0" borderId="0" xfId="0" applyFont="1" applyBorder="1" applyAlignment="1">
      <alignment horizontal="center"/>
    </xf>
    <xf numFmtId="0" fontId="4"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8" fillId="0" borderId="4" xfId="0" applyFont="1" applyBorder="1" applyAlignment="1">
      <alignment horizontal="center" vertical="center" wrapText="1"/>
    </xf>
    <xf numFmtId="9" fontId="6" fillId="4" borderId="6" xfId="0" applyNumberFormat="1" applyFont="1" applyFill="1" applyBorder="1" applyAlignment="1">
      <alignment horizontal="center" vertical="top" wrapText="1"/>
    </xf>
    <xf numFmtId="0" fontId="6" fillId="4" borderId="6" xfId="0" applyFont="1" applyFill="1" applyBorder="1" applyAlignment="1">
      <alignment horizontal="center" vertical="top" wrapText="1"/>
    </xf>
    <xf numFmtId="14"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6" fillId="4" borderId="0" xfId="0" applyFont="1" applyFill="1" applyBorder="1" applyAlignment="1">
      <alignment horizontal="left" wrapText="1"/>
    </xf>
    <xf numFmtId="0" fontId="6" fillId="4" borderId="9" xfId="0" applyFont="1" applyFill="1" applyBorder="1" applyAlignment="1">
      <alignment horizontal="center" vertical="center"/>
    </xf>
    <xf numFmtId="0" fontId="5" fillId="4" borderId="4" xfId="0" applyFont="1" applyFill="1" applyBorder="1" applyAlignment="1">
      <alignment horizontal="center" vertical="center" textRotation="90"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8" fillId="5" borderId="4" xfId="2" applyFont="1" applyFill="1" applyBorder="1" applyAlignment="1">
      <alignment horizontal="center" vertical="center" wrapText="1"/>
    </xf>
    <xf numFmtId="0" fontId="9" fillId="4" borderId="4" xfId="0" applyFont="1" applyFill="1" applyBorder="1" applyAlignment="1">
      <alignment horizontal="center"/>
    </xf>
    <xf numFmtId="0" fontId="11" fillId="4" borderId="4" xfId="3" applyFont="1" applyFill="1" applyBorder="1" applyAlignment="1">
      <alignment horizont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5" fillId="4" borderId="11" xfId="0" applyFont="1" applyFill="1" applyBorder="1" applyAlignment="1">
      <alignment horizontal="center" vertical="center" textRotation="90"/>
    </xf>
    <xf numFmtId="0" fontId="5" fillId="4" borderId="3" xfId="0" applyFont="1" applyFill="1" applyBorder="1" applyAlignment="1">
      <alignment horizontal="center" vertical="center" textRotation="90"/>
    </xf>
    <xf numFmtId="0" fontId="15" fillId="4" borderId="8" xfId="0" applyFont="1" applyFill="1" applyBorder="1" applyAlignment="1">
      <alignment horizontal="center" wrapText="1"/>
    </xf>
    <xf numFmtId="0" fontId="15" fillId="4" borderId="6" xfId="0" applyFont="1" applyFill="1" applyBorder="1" applyAlignment="1">
      <alignment horizontal="center" wrapText="1"/>
    </xf>
    <xf numFmtId="9" fontId="12" fillId="7" borderId="8" xfId="1" applyFont="1" applyFill="1" applyBorder="1" applyAlignment="1" applyProtection="1">
      <alignment horizontal="center"/>
    </xf>
    <xf numFmtId="9" fontId="12" fillId="7" borderId="7" xfId="1" applyFont="1" applyFill="1" applyBorder="1" applyAlignment="1" applyProtection="1">
      <alignment horizontal="center"/>
    </xf>
    <xf numFmtId="0" fontId="14" fillId="0" borderId="4" xfId="0" applyFont="1" applyBorder="1" applyAlignment="1">
      <alignment horizontal="left" vertical="center"/>
    </xf>
    <xf numFmtId="0" fontId="14" fillId="0" borderId="4" xfId="0" applyFont="1" applyBorder="1" applyAlignment="1">
      <alignment horizontal="left" vertical="center" wrapText="1"/>
    </xf>
    <xf numFmtId="0" fontId="6" fillId="4" borderId="8"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xf>
    <xf numFmtId="0" fontId="6" fillId="4" borderId="6" xfId="0" applyFont="1" applyFill="1" applyBorder="1" applyAlignment="1">
      <alignment horizontal="left"/>
    </xf>
    <xf numFmtId="0" fontId="6" fillId="4" borderId="7" xfId="0" applyFont="1" applyFill="1" applyBorder="1" applyAlignment="1">
      <alignment horizontal="left"/>
    </xf>
    <xf numFmtId="0" fontId="6" fillId="4" borderId="10" xfId="0" applyFont="1" applyFill="1" applyBorder="1" applyAlignment="1">
      <alignment horizontal="center" vertical="center"/>
    </xf>
    <xf numFmtId="0" fontId="5" fillId="4" borderId="5" xfId="0" applyFont="1" applyFill="1" applyBorder="1" applyAlignment="1">
      <alignment horizontal="center" vertical="center" textRotation="90"/>
    </xf>
    <xf numFmtId="0" fontId="5" fillId="4" borderId="10" xfId="0" applyFont="1" applyFill="1" applyBorder="1" applyAlignment="1">
      <alignment horizontal="center" vertical="center" textRotation="90"/>
    </xf>
    <xf numFmtId="164" fontId="12" fillId="7" borderId="8" xfId="1" applyNumberFormat="1" applyFont="1" applyFill="1" applyBorder="1" applyAlignment="1" applyProtection="1">
      <alignment horizontal="center"/>
    </xf>
    <xf numFmtId="164" fontId="12"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5" fillId="4" borderId="9" xfId="0" applyFont="1" applyFill="1" applyBorder="1" applyAlignment="1">
      <alignment horizontal="center" vertical="center" textRotation="90"/>
    </xf>
    <xf numFmtId="0" fontId="6" fillId="4" borderId="12" xfId="0" applyFont="1" applyFill="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13" fillId="0" borderId="4" xfId="0" applyFont="1" applyBorder="1" applyAlignment="1">
      <alignment horizontal="center" vertical="center" wrapText="1"/>
    </xf>
    <xf numFmtId="9" fontId="12" fillId="0" borderId="8" xfId="1" applyFont="1" applyBorder="1" applyAlignment="1">
      <alignment horizontal="center" vertical="center"/>
    </xf>
    <xf numFmtId="9" fontId="12" fillId="0" borderId="7" xfId="1" applyFont="1" applyBorder="1" applyAlignment="1">
      <alignment horizontal="center" vertical="center"/>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12" fillId="0" borderId="8"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4" fillId="0" borderId="6" xfId="0" applyFont="1" applyBorder="1" applyAlignment="1">
      <alignment horizontal="left" vertic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6" fillId="4" borderId="4" xfId="0" applyFont="1" applyFill="1" applyBorder="1" applyAlignment="1"/>
    <xf numFmtId="0" fontId="3" fillId="4" borderId="5" xfId="0" applyFont="1" applyFill="1" applyBorder="1" applyAlignment="1">
      <alignment horizontal="center"/>
    </xf>
    <xf numFmtId="0" fontId="3" fillId="4" borderId="9" xfId="0" applyFont="1" applyFill="1" applyBorder="1" applyAlignment="1">
      <alignment horizontal="center"/>
    </xf>
    <xf numFmtId="0" fontId="19" fillId="7" borderId="4" xfId="0" applyFont="1" applyFill="1" applyBorder="1" applyAlignment="1">
      <alignment horizontal="center" vertical="center" wrapText="1"/>
    </xf>
    <xf numFmtId="0" fontId="14" fillId="7" borderId="1" xfId="0" applyFont="1" applyFill="1" applyBorder="1" applyAlignment="1">
      <alignment horizontal="left" vertical="center"/>
    </xf>
    <xf numFmtId="0" fontId="14" fillId="7" borderId="0" xfId="0" applyFont="1" applyFill="1" applyBorder="1" applyAlignment="1">
      <alignment horizontal="left" vertical="center"/>
    </xf>
    <xf numFmtId="0" fontId="14" fillId="7" borderId="2" xfId="0" applyFont="1" applyFill="1" applyBorder="1" applyAlignment="1">
      <alignment horizontal="left" vertical="center"/>
    </xf>
    <xf numFmtId="0" fontId="14" fillId="7" borderId="14" xfId="0" applyFont="1" applyFill="1" applyBorder="1" applyAlignment="1">
      <alignment horizontal="left" vertical="center"/>
    </xf>
    <xf numFmtId="0" fontId="14" fillId="7" borderId="8" xfId="0" applyFont="1" applyFill="1" applyBorder="1" applyAlignment="1">
      <alignment horizontal="left" vertical="top"/>
    </xf>
    <xf numFmtId="0" fontId="14" fillId="7" borderId="6" xfId="0" applyFont="1" applyFill="1" applyBorder="1" applyAlignment="1">
      <alignment horizontal="left" vertical="top"/>
    </xf>
    <xf numFmtId="0" fontId="14" fillId="7" borderId="7" xfId="0" applyFont="1" applyFill="1" applyBorder="1" applyAlignment="1">
      <alignment horizontal="left" vertical="top"/>
    </xf>
    <xf numFmtId="0" fontId="14" fillId="7" borderId="4" xfId="0" applyFont="1" applyFill="1" applyBorder="1" applyAlignment="1">
      <alignment horizontal="left" vertical="center" wrapText="1"/>
    </xf>
    <xf numFmtId="0" fontId="6" fillId="4" borderId="4" xfId="0" applyFont="1" applyFill="1" applyBorder="1" applyAlignment="1">
      <alignment horizontal="left"/>
    </xf>
    <xf numFmtId="0" fontId="6" fillId="4" borderId="8"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8" fillId="5" borderId="15" xfId="0" applyFont="1" applyFill="1" applyBorder="1" applyAlignment="1">
      <alignment horizontal="left"/>
    </xf>
    <xf numFmtId="0" fontId="8" fillId="5" borderId="12" xfId="0" applyFont="1" applyFill="1" applyBorder="1" applyAlignment="1">
      <alignment horizontal="left"/>
    </xf>
    <xf numFmtId="0" fontId="8" fillId="5" borderId="11" xfId="0" applyFont="1" applyFill="1" applyBorder="1" applyAlignment="1">
      <alignment horizontal="left"/>
    </xf>
    <xf numFmtId="0" fontId="14" fillId="0" borderId="7" xfId="0" applyFont="1" applyBorder="1" applyAlignment="1">
      <alignment horizontal="left" vertical="center"/>
    </xf>
  </cellXfs>
  <cellStyles count="4">
    <cellStyle name="Hipervínculo" xfId="3" builtinId="8"/>
    <cellStyle name="Normal" xfId="0" builtinId="0"/>
    <cellStyle name="Normal 3 3" xfId="2"/>
    <cellStyle name="Porcentaje" xfId="1" builtinId="5"/>
  </cellStyles>
  <dxfs count="3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904875</xdr:colOff>
      <xdr:row>0</xdr:row>
      <xdr:rowOff>333375</xdr:rowOff>
    </xdr:from>
    <xdr:to>
      <xdr:col>1</xdr:col>
      <xdr:colOff>904875</xdr:colOff>
      <xdr:row>3</xdr:row>
      <xdr:rowOff>57150</xdr:rowOff>
    </xdr:to>
    <xdr:pic>
      <xdr:nvPicPr>
        <xdr:cNvPr id="5" name="4 Imagen">
          <a:extLst>
            <a:ext uri="{FF2B5EF4-FFF2-40B4-BE49-F238E27FC236}">
              <a16:creationId xmlns:a16="http://schemas.microsoft.com/office/drawing/2014/main" id="{6AEE1537-E3F6-4604-BD64-5D09A7777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190500"/>
          <a:ext cx="0" cy="628650"/>
        </a:xfrm>
        <a:prstGeom prst="rect">
          <a:avLst/>
        </a:prstGeom>
        <a:noFill/>
        <a:ln>
          <a:noFill/>
        </a:ln>
      </xdr:spPr>
    </xdr:pic>
    <xdr:clientData/>
  </xdr:twoCellAnchor>
  <xdr:twoCellAnchor editAs="oneCell">
    <xdr:from>
      <xdr:col>1</xdr:col>
      <xdr:colOff>0</xdr:colOff>
      <xdr:row>0</xdr:row>
      <xdr:rowOff>0</xdr:rowOff>
    </xdr:from>
    <xdr:to>
      <xdr:col>2</xdr:col>
      <xdr:colOff>628650</xdr:colOff>
      <xdr:row>3</xdr:row>
      <xdr:rowOff>204464</xdr:rowOff>
    </xdr:to>
    <xdr:pic>
      <xdr:nvPicPr>
        <xdr:cNvPr id="3" name="Imagen 2">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1809750" cy="106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4</xdr:row>
      <xdr:rowOff>180975</xdr:rowOff>
    </xdr:from>
    <xdr:to>
      <xdr:col>2</xdr:col>
      <xdr:colOff>971550</xdr:colOff>
      <xdr:row>4</xdr:row>
      <xdr:rowOff>358334</xdr:rowOff>
    </xdr:to>
    <xdr:sp macro="" textlink="">
      <xdr:nvSpPr>
        <xdr:cNvPr id="6" name="4 Cuadro de texto">
          <a:extLst>
            <a:ext uri="{FF2B5EF4-FFF2-40B4-BE49-F238E27FC236}">
              <a16:creationId xmlns:a16="http://schemas.microsoft.com/office/drawing/2014/main" id="{00000000-0008-0000-0100-000004000000}"/>
            </a:ext>
          </a:extLst>
        </xdr:cNvPr>
        <xdr:cNvSpPr txBox="1"/>
      </xdr:nvSpPr>
      <xdr:spPr>
        <a:xfrm>
          <a:off x="1724025" y="1323975"/>
          <a:ext cx="1190625" cy="17735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6</xdr:col>
      <xdr:colOff>219075</xdr:colOff>
      <xdr:row>4</xdr:row>
      <xdr:rowOff>142875</xdr:rowOff>
    </xdr:from>
    <xdr:to>
      <xdr:col>9</xdr:col>
      <xdr:colOff>471171</xdr:colOff>
      <xdr:row>4</xdr:row>
      <xdr:rowOff>340171</xdr:rowOff>
    </xdr:to>
    <xdr:sp macro="" textlink="">
      <xdr:nvSpPr>
        <xdr:cNvPr id="7" name="5 Cuadro de texto">
          <a:extLst>
            <a:ext uri="{FF2B5EF4-FFF2-40B4-BE49-F238E27FC236}">
              <a16:creationId xmlns:a16="http://schemas.microsoft.com/office/drawing/2014/main" id="{00000000-0008-0000-0100-000003000000}"/>
            </a:ext>
          </a:extLst>
        </xdr:cNvPr>
        <xdr:cNvSpPr txBox="1"/>
      </xdr:nvSpPr>
      <xdr:spPr>
        <a:xfrm>
          <a:off x="6791325" y="1285875"/>
          <a:ext cx="2538096" cy="19729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a:t>
          </a:r>
          <a:endParaRPr lang="es-CO" sz="1200">
            <a:effectLst/>
            <a:latin typeface="Times New Roman"/>
            <a:ea typeface="Times New Roman"/>
          </a:endParaRPr>
        </a:p>
      </xdr:txBody>
    </xdr:sp>
    <xdr:clientData/>
  </xdr:twoCellAnchor>
  <xdr:twoCellAnchor>
    <xdr:from>
      <xdr:col>1</xdr:col>
      <xdr:colOff>0</xdr:colOff>
      <xdr:row>4</xdr:row>
      <xdr:rowOff>47625</xdr:rowOff>
    </xdr:from>
    <xdr:to>
      <xdr:col>10</xdr:col>
      <xdr:colOff>9525</xdr:colOff>
      <xdr:row>4</xdr:row>
      <xdr:rowOff>47628</xdr:rowOff>
    </xdr:to>
    <xdr:cxnSp macro="">
      <xdr:nvCxnSpPr>
        <xdr:cNvPr id="8" name="1 Conector recto">
          <a:extLst>
            <a:ext uri="{FF2B5EF4-FFF2-40B4-BE49-F238E27FC236}">
              <a16:creationId xmlns:a16="http://schemas.microsoft.com/office/drawing/2014/main" id="{00000000-0008-0000-0100-000002000000}"/>
            </a:ext>
          </a:extLst>
        </xdr:cNvPr>
        <xdr:cNvCxnSpPr/>
      </xdr:nvCxnSpPr>
      <xdr:spPr>
        <a:xfrm flipV="1">
          <a:off x="762000" y="1190625"/>
          <a:ext cx="8867775" cy="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tabSelected="1" workbookViewId="0"/>
  </sheetViews>
  <sheetFormatPr baseColWidth="10" defaultRowHeight="22.5" customHeight="1" x14ac:dyDescent="0.25"/>
  <cols>
    <col min="1" max="1" width="11.42578125" style="79"/>
    <col min="2" max="2" width="17.7109375" customWidth="1"/>
    <col min="3" max="3" width="35.140625" customWidth="1"/>
  </cols>
  <sheetData>
    <row r="1" spans="1:14" ht="22.5" customHeight="1" x14ac:dyDescent="0.25">
      <c r="A1" s="1"/>
      <c r="B1" s="89"/>
      <c r="C1" s="90"/>
      <c r="D1" s="90"/>
      <c r="E1" s="90"/>
      <c r="F1" s="90"/>
      <c r="G1" s="90"/>
      <c r="H1" s="90"/>
      <c r="I1" s="90"/>
      <c r="J1" s="90"/>
      <c r="K1" s="90"/>
      <c r="L1" s="2"/>
      <c r="M1" s="3"/>
      <c r="N1" s="3"/>
    </row>
    <row r="2" spans="1:14" ht="22.5" customHeight="1" x14ac:dyDescent="0.25">
      <c r="A2" s="1"/>
      <c r="B2" s="89"/>
      <c r="C2" s="90"/>
      <c r="D2" s="91" t="s">
        <v>0</v>
      </c>
      <c r="E2" s="91"/>
      <c r="F2" s="91"/>
      <c r="G2" s="91"/>
      <c r="H2" s="91"/>
      <c r="I2" s="91"/>
      <c r="J2" s="91"/>
      <c r="K2" s="3"/>
      <c r="L2" s="3"/>
      <c r="M2" s="3"/>
      <c r="N2" s="3"/>
    </row>
    <row r="3" spans="1:14" ht="22.5" customHeight="1" x14ac:dyDescent="0.25">
      <c r="A3" s="1"/>
      <c r="B3" s="89"/>
      <c r="C3" s="90"/>
      <c r="D3" s="91"/>
      <c r="E3" s="91"/>
      <c r="F3" s="91"/>
      <c r="G3" s="91"/>
      <c r="H3" s="91"/>
      <c r="I3" s="91"/>
      <c r="J3" s="91"/>
      <c r="K3" s="3"/>
      <c r="L3" s="3"/>
      <c r="M3" s="3"/>
      <c r="N3" s="3"/>
    </row>
    <row r="4" spans="1:14" ht="22.5" customHeight="1" x14ac:dyDescent="0.25">
      <c r="A4" s="1"/>
      <c r="B4" s="89"/>
      <c r="C4" s="90"/>
      <c r="D4" s="91"/>
      <c r="E4" s="91"/>
      <c r="F4" s="91"/>
      <c r="G4" s="91"/>
      <c r="H4" s="91"/>
      <c r="I4" s="91"/>
      <c r="J4" s="91"/>
      <c r="K4" s="3"/>
      <c r="L4" s="3"/>
      <c r="M4" s="3"/>
      <c r="N4" s="3"/>
    </row>
    <row r="5" spans="1:14" ht="29.25" customHeight="1" x14ac:dyDescent="0.25">
      <c r="A5" s="1"/>
      <c r="B5" s="4"/>
      <c r="C5" s="90"/>
      <c r="D5" s="90"/>
      <c r="E5" s="90"/>
      <c r="F5" s="90"/>
      <c r="G5" s="90"/>
      <c r="H5" s="90"/>
      <c r="I5" s="90"/>
      <c r="J5" s="90"/>
      <c r="K5" s="90"/>
      <c r="L5" s="90"/>
      <c r="M5" s="3"/>
      <c r="N5" s="3"/>
    </row>
    <row r="6" spans="1:14" ht="22.5" customHeight="1" x14ac:dyDescent="0.25">
      <c r="A6" s="1"/>
      <c r="B6" s="92" t="s">
        <v>1</v>
      </c>
      <c r="C6" s="92"/>
      <c r="D6" s="92"/>
      <c r="E6" s="92"/>
      <c r="F6" s="92"/>
      <c r="G6" s="92"/>
      <c r="H6" s="92"/>
      <c r="I6" s="92"/>
      <c r="J6" s="93"/>
      <c r="K6" s="3"/>
      <c r="L6" s="3"/>
      <c r="M6" s="3"/>
      <c r="N6" s="3"/>
    </row>
    <row r="7" spans="1:14" ht="22.5" customHeight="1" x14ac:dyDescent="0.25">
      <c r="A7" s="1"/>
      <c r="B7" s="5"/>
      <c r="C7" s="111" t="s">
        <v>2</v>
      </c>
      <c r="D7" s="6" t="s">
        <v>3</v>
      </c>
      <c r="E7" s="6" t="s">
        <v>4</v>
      </c>
      <c r="F7" s="6" t="s">
        <v>4</v>
      </c>
      <c r="G7" s="7" t="s">
        <v>5</v>
      </c>
      <c r="H7" s="7" t="s">
        <v>6</v>
      </c>
      <c r="I7" s="7" t="s">
        <v>7</v>
      </c>
      <c r="J7" s="7" t="s">
        <v>8</v>
      </c>
      <c r="K7" s="3"/>
      <c r="L7" s="3"/>
      <c r="M7" s="3"/>
      <c r="N7" s="3"/>
    </row>
    <row r="8" spans="1:14" ht="22.5" customHeight="1" x14ac:dyDescent="0.25">
      <c r="A8" s="1"/>
      <c r="B8" s="5"/>
      <c r="C8" s="111"/>
      <c r="D8" s="85">
        <v>0.25</v>
      </c>
      <c r="E8" s="85">
        <v>0.25</v>
      </c>
      <c r="F8" s="85">
        <v>0.25</v>
      </c>
      <c r="G8" s="85">
        <v>0.25</v>
      </c>
      <c r="H8" s="85">
        <v>0.25</v>
      </c>
      <c r="I8" s="86">
        <v>0.29166666666666669</v>
      </c>
      <c r="J8" s="7"/>
      <c r="K8" s="3"/>
      <c r="L8" s="3"/>
      <c r="M8" s="3"/>
      <c r="N8" s="3"/>
    </row>
    <row r="9" spans="1:14" ht="22.5" customHeight="1" x14ac:dyDescent="0.25">
      <c r="A9" s="1"/>
      <c r="B9" s="5"/>
      <c r="C9" s="111"/>
      <c r="D9" s="8">
        <v>0.75</v>
      </c>
      <c r="E9" s="8">
        <v>0.75</v>
      </c>
      <c r="F9" s="8">
        <v>0.75</v>
      </c>
      <c r="G9" s="8">
        <v>0.75</v>
      </c>
      <c r="H9" s="8">
        <v>0.75</v>
      </c>
      <c r="I9" s="87">
        <v>0.54166666666666663</v>
      </c>
      <c r="J9" s="9"/>
      <c r="K9" s="3"/>
      <c r="L9" s="3"/>
      <c r="M9" s="3"/>
      <c r="N9" s="3"/>
    </row>
    <row r="10" spans="1:14" ht="22.5" customHeight="1" x14ac:dyDescent="0.25">
      <c r="A10" s="1"/>
      <c r="B10" s="5"/>
      <c r="C10" s="10" t="s">
        <v>9</v>
      </c>
      <c r="D10" s="112" t="s">
        <v>107</v>
      </c>
      <c r="E10" s="112"/>
      <c r="F10" s="112"/>
      <c r="G10" s="112"/>
      <c r="H10" s="112"/>
      <c r="I10" s="112"/>
      <c r="J10" s="112"/>
      <c r="K10" s="3"/>
      <c r="L10" s="3"/>
      <c r="M10" s="3"/>
      <c r="N10" s="3"/>
    </row>
    <row r="11" spans="1:14" ht="22.5" customHeight="1" x14ac:dyDescent="0.25">
      <c r="A11" s="1"/>
      <c r="B11" s="5"/>
      <c r="C11" s="10" t="s">
        <v>10</v>
      </c>
      <c r="D11" s="112" t="s">
        <v>108</v>
      </c>
      <c r="E11" s="112"/>
      <c r="F11" s="112"/>
      <c r="G11" s="112"/>
      <c r="H11" s="112"/>
      <c r="I11" s="112"/>
      <c r="J11" s="112"/>
      <c r="K11" s="3"/>
      <c r="L11" s="3"/>
      <c r="M11" s="3"/>
      <c r="N11" s="3"/>
    </row>
    <row r="12" spans="1:14" ht="22.5" customHeight="1" x14ac:dyDescent="0.25">
      <c r="A12" s="1"/>
      <c r="B12" s="5"/>
      <c r="C12" s="10" t="s">
        <v>11</v>
      </c>
      <c r="D12" s="113" t="s">
        <v>109</v>
      </c>
      <c r="E12" s="112"/>
      <c r="F12" s="112"/>
      <c r="G12" s="112"/>
      <c r="H12" s="112"/>
      <c r="I12" s="112"/>
      <c r="J12" s="112"/>
      <c r="K12" s="3"/>
      <c r="L12" s="3"/>
      <c r="M12" s="3"/>
      <c r="N12" s="3"/>
    </row>
    <row r="13" spans="1:14" ht="22.5" customHeight="1" x14ac:dyDescent="0.25">
      <c r="A13" s="1"/>
      <c r="B13" s="5"/>
      <c r="C13" s="10" t="s">
        <v>12</v>
      </c>
      <c r="D13" s="112">
        <v>3185021598</v>
      </c>
      <c r="E13" s="112"/>
      <c r="F13" s="112"/>
      <c r="G13" s="112"/>
      <c r="H13" s="112"/>
      <c r="I13" s="112"/>
      <c r="J13" s="112"/>
      <c r="K13" s="3"/>
      <c r="L13" s="3"/>
      <c r="M13" s="3"/>
      <c r="N13" s="3"/>
    </row>
    <row r="14" spans="1:14" ht="22.5" customHeight="1" x14ac:dyDescent="0.25">
      <c r="A14" s="1"/>
      <c r="B14" s="5"/>
      <c r="C14" s="10" t="s">
        <v>13</v>
      </c>
      <c r="D14" s="112" t="s">
        <v>110</v>
      </c>
      <c r="E14" s="112"/>
      <c r="F14" s="112"/>
      <c r="G14" s="112"/>
      <c r="H14" s="112"/>
      <c r="I14" s="112"/>
      <c r="J14" s="112"/>
      <c r="K14" s="3"/>
      <c r="L14" s="3"/>
      <c r="M14" s="3"/>
      <c r="N14" s="3"/>
    </row>
    <row r="15" spans="1:14" ht="22.5" customHeight="1" x14ac:dyDescent="0.25">
      <c r="A15" s="1"/>
      <c r="B15" s="5"/>
      <c r="C15" s="11" t="s">
        <v>14</v>
      </c>
      <c r="D15" s="102">
        <v>44483</v>
      </c>
      <c r="E15" s="103"/>
      <c r="F15" s="103"/>
      <c r="G15" s="103"/>
      <c r="H15" s="103"/>
      <c r="I15" s="104"/>
      <c r="J15" s="104"/>
      <c r="K15" s="3"/>
      <c r="L15" s="3"/>
      <c r="M15" s="3"/>
      <c r="N15" s="3"/>
    </row>
    <row r="16" spans="1:14" ht="22.5" customHeight="1" x14ac:dyDescent="0.25">
      <c r="A16" s="1"/>
      <c r="B16" s="105" t="s">
        <v>15</v>
      </c>
      <c r="C16" s="105"/>
      <c r="D16" s="105"/>
      <c r="E16" s="105"/>
      <c r="F16" s="105"/>
      <c r="G16" s="105"/>
      <c r="H16" s="105"/>
      <c r="I16" s="12">
        <v>0.1</v>
      </c>
      <c r="J16" s="13">
        <f>(D20+F20)*I16/H20</f>
        <v>0.1</v>
      </c>
      <c r="K16" s="3"/>
      <c r="L16" s="3"/>
      <c r="M16" s="3"/>
      <c r="N16" s="3"/>
    </row>
    <row r="17" spans="1:14" ht="22.5" customHeight="1" x14ac:dyDescent="0.25">
      <c r="A17" s="1"/>
      <c r="B17" s="5"/>
      <c r="C17" s="14"/>
      <c r="D17" s="15" t="s">
        <v>16</v>
      </c>
      <c r="E17" s="15" t="s">
        <v>17</v>
      </c>
      <c r="F17" s="15" t="s">
        <v>18</v>
      </c>
      <c r="G17" s="15" t="s">
        <v>19</v>
      </c>
      <c r="H17" s="106" t="s">
        <v>20</v>
      </c>
      <c r="I17" s="106"/>
      <c r="J17" s="106"/>
      <c r="K17" s="3"/>
      <c r="L17" s="3"/>
      <c r="M17" s="3"/>
      <c r="N17" s="3"/>
    </row>
    <row r="18" spans="1:14" ht="22.5" customHeight="1" x14ac:dyDescent="0.25">
      <c r="A18" s="1">
        <v>1</v>
      </c>
      <c r="B18" s="107" t="s">
        <v>21</v>
      </c>
      <c r="C18" s="16" t="s">
        <v>22</v>
      </c>
      <c r="D18" s="17">
        <v>1</v>
      </c>
      <c r="E18" s="17"/>
      <c r="F18" s="17"/>
      <c r="G18" s="17"/>
      <c r="H18" s="108" t="s">
        <v>111</v>
      </c>
      <c r="I18" s="109"/>
      <c r="J18" s="110"/>
      <c r="K18" s="3"/>
      <c r="L18" s="3"/>
      <c r="M18" s="3"/>
      <c r="N18" s="3"/>
    </row>
    <row r="19" spans="1:14" ht="22.5" customHeight="1" x14ac:dyDescent="0.25">
      <c r="A19" s="1">
        <v>2</v>
      </c>
      <c r="B19" s="107"/>
      <c r="C19" s="16" t="s">
        <v>23</v>
      </c>
      <c r="D19" s="17">
        <v>1</v>
      </c>
      <c r="E19" s="17"/>
      <c r="F19" s="17"/>
      <c r="G19" s="17"/>
      <c r="H19" s="108" t="s">
        <v>125</v>
      </c>
      <c r="I19" s="109"/>
      <c r="J19" s="110"/>
      <c r="K19" s="3"/>
      <c r="L19" s="3"/>
      <c r="M19" s="3"/>
      <c r="N19" s="3"/>
    </row>
    <row r="20" spans="1:14" ht="22.5" customHeight="1" x14ac:dyDescent="0.25">
      <c r="A20" s="76"/>
      <c r="B20" s="122" t="s">
        <v>24</v>
      </c>
      <c r="C20" s="122"/>
      <c r="D20" s="18">
        <f>SUM(D18:D19)</f>
        <v>2</v>
      </c>
      <c r="E20" s="18">
        <f t="shared" ref="E20:G20" si="0">SUM(E18:E19)</f>
        <v>0</v>
      </c>
      <c r="F20" s="18">
        <f t="shared" si="0"/>
        <v>0</v>
      </c>
      <c r="G20" s="18">
        <f t="shared" si="0"/>
        <v>0</v>
      </c>
      <c r="H20" s="123">
        <f>+D20+E20+F20+G20</f>
        <v>2</v>
      </c>
      <c r="I20" s="123"/>
      <c r="J20" s="123"/>
      <c r="K20" s="19"/>
      <c r="L20" s="19"/>
      <c r="M20" s="19"/>
      <c r="N20" s="19"/>
    </row>
    <row r="21" spans="1:14" ht="22.5" customHeight="1" x14ac:dyDescent="0.25">
      <c r="A21" s="1"/>
      <c r="B21" s="124" t="s">
        <v>141</v>
      </c>
      <c r="C21" s="125"/>
      <c r="D21" s="125"/>
      <c r="E21" s="125"/>
      <c r="F21" s="125"/>
      <c r="G21" s="125"/>
      <c r="H21" s="125"/>
      <c r="I21" s="125"/>
      <c r="J21" s="126"/>
      <c r="K21" s="3"/>
      <c r="L21" s="3"/>
      <c r="M21" s="3"/>
      <c r="N21" s="3"/>
    </row>
    <row r="22" spans="1:14" ht="22.5" customHeight="1" x14ac:dyDescent="0.25">
      <c r="A22" s="1"/>
      <c r="B22" s="127" t="s">
        <v>25</v>
      </c>
      <c r="C22" s="128"/>
      <c r="D22" s="128"/>
      <c r="E22" s="128"/>
      <c r="F22" s="128"/>
      <c r="G22" s="128"/>
      <c r="H22" s="129"/>
      <c r="I22" s="20">
        <v>0.3</v>
      </c>
      <c r="J22" s="21">
        <f>(D40+F40)*I22/H40</f>
        <v>0.26</v>
      </c>
      <c r="K22" s="3"/>
      <c r="L22" s="3"/>
      <c r="M22" s="3"/>
      <c r="N22" s="3"/>
    </row>
    <row r="23" spans="1:14" ht="22.5" customHeight="1" x14ac:dyDescent="0.25">
      <c r="A23" s="1"/>
      <c r="B23" s="5"/>
      <c r="C23" s="130" t="s">
        <v>26</v>
      </c>
      <c r="D23" s="130" t="s">
        <v>16</v>
      </c>
      <c r="E23" s="130" t="s">
        <v>17</v>
      </c>
      <c r="F23" s="130" t="s">
        <v>18</v>
      </c>
      <c r="G23" s="130" t="s">
        <v>19</v>
      </c>
      <c r="H23" s="106" t="s">
        <v>20</v>
      </c>
      <c r="I23" s="106"/>
      <c r="J23" s="106"/>
      <c r="K23" s="3"/>
      <c r="L23" s="3"/>
      <c r="M23" s="3"/>
      <c r="N23" s="3"/>
    </row>
    <row r="24" spans="1:14" ht="22.5" customHeight="1" x14ac:dyDescent="0.25">
      <c r="A24" s="1"/>
      <c r="B24" s="5"/>
      <c r="C24" s="106"/>
      <c r="D24" s="106"/>
      <c r="E24" s="106"/>
      <c r="F24" s="106"/>
      <c r="G24" s="106"/>
      <c r="H24" s="22" t="s">
        <v>27</v>
      </c>
      <c r="I24" s="114" t="s">
        <v>28</v>
      </c>
      <c r="J24" s="115"/>
      <c r="K24" s="3"/>
      <c r="L24" s="3"/>
      <c r="M24" s="3"/>
      <c r="N24" s="3"/>
    </row>
    <row r="25" spans="1:14" ht="22.5" customHeight="1" x14ac:dyDescent="0.25">
      <c r="A25" s="1">
        <v>1</v>
      </c>
      <c r="B25" s="116" t="s">
        <v>29</v>
      </c>
      <c r="C25" s="23" t="s">
        <v>30</v>
      </c>
      <c r="D25" s="24">
        <v>1</v>
      </c>
      <c r="E25" s="24"/>
      <c r="F25" s="24"/>
      <c r="G25" s="24"/>
      <c r="H25" s="29">
        <v>15124</v>
      </c>
      <c r="I25" s="118"/>
      <c r="J25" s="119"/>
      <c r="K25" s="25"/>
      <c r="L25" s="3"/>
      <c r="M25" s="3"/>
      <c r="N25" s="3"/>
    </row>
    <row r="26" spans="1:14" ht="22.5" customHeight="1" x14ac:dyDescent="0.25">
      <c r="A26" s="1">
        <v>2</v>
      </c>
      <c r="B26" s="117"/>
      <c r="C26" s="23" t="s">
        <v>31</v>
      </c>
      <c r="D26" s="24">
        <v>1</v>
      </c>
      <c r="E26" s="24"/>
      <c r="F26" s="24"/>
      <c r="G26" s="24"/>
      <c r="H26" s="29">
        <v>4854</v>
      </c>
      <c r="I26" s="120">
        <f t="shared" ref="I26:I28" si="1">H26/$H$27</f>
        <v>2.1874718341595312</v>
      </c>
      <c r="J26" s="121"/>
      <c r="K26" s="25"/>
      <c r="L26" s="3"/>
      <c r="M26" s="3"/>
      <c r="N26" s="3"/>
    </row>
    <row r="27" spans="1:14" ht="22.5" customHeight="1" x14ac:dyDescent="0.25">
      <c r="A27" s="1">
        <v>3</v>
      </c>
      <c r="B27" s="117"/>
      <c r="C27" s="23" t="s">
        <v>32</v>
      </c>
      <c r="D27" s="24">
        <v>1</v>
      </c>
      <c r="E27" s="24"/>
      <c r="F27" s="24"/>
      <c r="G27" s="24"/>
      <c r="H27" s="29">
        <v>2219</v>
      </c>
      <c r="I27" s="120">
        <f t="shared" si="1"/>
        <v>1</v>
      </c>
      <c r="J27" s="121"/>
      <c r="K27" s="25"/>
      <c r="L27" s="3"/>
      <c r="M27" s="3"/>
      <c r="N27" s="3"/>
    </row>
    <row r="28" spans="1:14" ht="25.5" customHeight="1" x14ac:dyDescent="0.25">
      <c r="A28" s="1">
        <v>4</v>
      </c>
      <c r="B28" s="117"/>
      <c r="C28" s="26" t="s">
        <v>33</v>
      </c>
      <c r="D28" s="24">
        <v>1</v>
      </c>
      <c r="E28" s="24"/>
      <c r="F28" s="24"/>
      <c r="G28" s="24"/>
      <c r="H28" s="29">
        <v>222</v>
      </c>
      <c r="I28" s="120">
        <f t="shared" si="1"/>
        <v>0.10004506534474988</v>
      </c>
      <c r="J28" s="121"/>
      <c r="K28" s="3"/>
      <c r="L28" s="3"/>
      <c r="M28" s="3"/>
      <c r="N28" s="3"/>
    </row>
    <row r="29" spans="1:14" ht="33" customHeight="1" x14ac:dyDescent="0.25">
      <c r="A29" s="1">
        <v>5</v>
      </c>
      <c r="B29" s="131" t="s">
        <v>34</v>
      </c>
      <c r="C29" s="26" t="s">
        <v>35</v>
      </c>
      <c r="D29" s="24">
        <v>1</v>
      </c>
      <c r="E29" s="24"/>
      <c r="F29" s="24"/>
      <c r="G29" s="24"/>
      <c r="H29" s="27">
        <v>26</v>
      </c>
      <c r="I29" s="133">
        <f>H29/$H$29</f>
        <v>1</v>
      </c>
      <c r="J29" s="134"/>
      <c r="K29" s="3"/>
      <c r="L29" s="3"/>
      <c r="M29" s="3"/>
      <c r="N29" s="3"/>
    </row>
    <row r="30" spans="1:14" ht="48.75" customHeight="1" x14ac:dyDescent="0.25">
      <c r="A30" s="1">
        <v>6</v>
      </c>
      <c r="B30" s="132"/>
      <c r="C30" s="26" t="s">
        <v>36</v>
      </c>
      <c r="D30" s="28">
        <v>1</v>
      </c>
      <c r="E30" s="24"/>
      <c r="F30" s="24"/>
      <c r="G30" s="24"/>
      <c r="H30" s="29">
        <v>373</v>
      </c>
      <c r="I30" s="133">
        <f t="shared" ref="I30:I31" si="2">H30/$H$29</f>
        <v>14.346153846153847</v>
      </c>
      <c r="J30" s="134"/>
      <c r="K30" s="3"/>
      <c r="L30" s="3"/>
      <c r="M30" s="3"/>
      <c r="N30" s="3"/>
    </row>
    <row r="31" spans="1:14" ht="38.25" customHeight="1" x14ac:dyDescent="0.25">
      <c r="A31" s="1">
        <v>7</v>
      </c>
      <c r="B31" s="132"/>
      <c r="C31" s="26" t="s">
        <v>37</v>
      </c>
      <c r="D31" s="28">
        <v>1</v>
      </c>
      <c r="E31" s="24"/>
      <c r="F31" s="24"/>
      <c r="G31" s="24"/>
      <c r="H31" s="29">
        <v>33</v>
      </c>
      <c r="I31" s="133">
        <f t="shared" si="2"/>
        <v>1.2692307692307692</v>
      </c>
      <c r="J31" s="134"/>
      <c r="K31" s="3"/>
      <c r="L31" s="135" t="s">
        <v>38</v>
      </c>
      <c r="M31" s="135"/>
      <c r="N31" s="3"/>
    </row>
    <row r="32" spans="1:14" ht="37.5" customHeight="1" x14ac:dyDescent="0.25">
      <c r="A32" s="1">
        <v>8</v>
      </c>
      <c r="B32" s="30"/>
      <c r="C32" s="26" t="s">
        <v>39</v>
      </c>
      <c r="D32" s="28"/>
      <c r="E32" s="24">
        <v>1</v>
      </c>
      <c r="F32" s="24"/>
      <c r="G32" s="24"/>
      <c r="H32" s="29">
        <v>0</v>
      </c>
      <c r="I32" s="31"/>
      <c r="J32" s="32"/>
      <c r="K32" s="3"/>
      <c r="L32" s="33"/>
      <c r="M32" s="33"/>
      <c r="N32" s="3"/>
    </row>
    <row r="33" spans="1:14" ht="49.5" customHeight="1" x14ac:dyDescent="0.25">
      <c r="A33" s="1">
        <v>9</v>
      </c>
      <c r="B33" s="30"/>
      <c r="C33" s="26" t="s">
        <v>40</v>
      </c>
      <c r="D33" s="28"/>
      <c r="E33" s="24">
        <v>1</v>
      </c>
      <c r="F33" s="24"/>
      <c r="G33" s="24"/>
      <c r="H33" s="29">
        <v>0</v>
      </c>
      <c r="I33" s="31"/>
      <c r="J33" s="32"/>
      <c r="K33" s="3"/>
      <c r="L33" s="33"/>
      <c r="M33" s="33"/>
      <c r="N33" s="3"/>
    </row>
    <row r="34" spans="1:14" ht="31.5" customHeight="1" x14ac:dyDescent="0.25">
      <c r="A34" s="1">
        <v>10</v>
      </c>
      <c r="B34" s="132" t="s">
        <v>41</v>
      </c>
      <c r="C34" s="26" t="s">
        <v>42</v>
      </c>
      <c r="D34" s="34">
        <v>1</v>
      </c>
      <c r="E34" s="35"/>
      <c r="F34" s="35"/>
      <c r="G34" s="35"/>
      <c r="H34" s="27">
        <v>14</v>
      </c>
      <c r="I34" s="133">
        <f>H34/$H$28</f>
        <v>6.3063063063063057E-2</v>
      </c>
      <c r="J34" s="134"/>
      <c r="K34" s="3"/>
      <c r="L34" s="33" t="s">
        <v>43</v>
      </c>
      <c r="M34" s="33" t="s">
        <v>44</v>
      </c>
      <c r="N34" s="3"/>
    </row>
    <row r="35" spans="1:14" ht="49.5" customHeight="1" x14ac:dyDescent="0.25">
      <c r="A35" s="1">
        <v>11</v>
      </c>
      <c r="B35" s="132"/>
      <c r="C35" s="26" t="s">
        <v>97</v>
      </c>
      <c r="D35" s="34">
        <v>1</v>
      </c>
      <c r="E35" s="35"/>
      <c r="F35" s="35"/>
      <c r="G35" s="35"/>
      <c r="H35" s="27">
        <v>190</v>
      </c>
      <c r="I35" s="133">
        <f t="shared" ref="I35:I37" si="3">H35/$H$28</f>
        <v>0.85585585585585588</v>
      </c>
      <c r="J35" s="134"/>
      <c r="K35" s="3"/>
      <c r="L35" s="36" t="s">
        <v>45</v>
      </c>
      <c r="M35" s="36" t="s">
        <v>46</v>
      </c>
      <c r="N35" s="3"/>
    </row>
    <row r="36" spans="1:14" ht="63" customHeight="1" x14ac:dyDescent="0.25">
      <c r="A36" s="1">
        <v>12</v>
      </c>
      <c r="B36" s="132"/>
      <c r="C36" s="26" t="s">
        <v>112</v>
      </c>
      <c r="D36" s="34">
        <v>1</v>
      </c>
      <c r="E36" s="35"/>
      <c r="F36" s="35"/>
      <c r="G36" s="35"/>
      <c r="H36" s="29">
        <v>6</v>
      </c>
      <c r="I36" s="133">
        <f t="shared" si="3"/>
        <v>2.7027027027027029E-2</v>
      </c>
      <c r="J36" s="134"/>
      <c r="K36" s="3"/>
      <c r="L36" s="36" t="s">
        <v>47</v>
      </c>
      <c r="M36" s="36" t="s">
        <v>48</v>
      </c>
      <c r="N36" s="3"/>
    </row>
    <row r="37" spans="1:14" ht="45" customHeight="1" x14ac:dyDescent="0.25">
      <c r="A37" s="1">
        <v>13</v>
      </c>
      <c r="B37" s="132"/>
      <c r="C37" s="26" t="s">
        <v>49</v>
      </c>
      <c r="D37" s="37">
        <v>1</v>
      </c>
      <c r="E37" s="35"/>
      <c r="F37" s="35"/>
      <c r="G37" s="35"/>
      <c r="H37" s="29">
        <v>18</v>
      </c>
      <c r="I37" s="133">
        <f t="shared" si="3"/>
        <v>8.1081081081081086E-2</v>
      </c>
      <c r="J37" s="134"/>
      <c r="K37" s="3"/>
      <c r="L37" s="36" t="s">
        <v>50</v>
      </c>
      <c r="M37" s="36" t="s">
        <v>51</v>
      </c>
      <c r="N37" s="3"/>
    </row>
    <row r="38" spans="1:14" ht="29.25" customHeight="1" x14ac:dyDescent="0.25">
      <c r="A38" s="1">
        <v>14</v>
      </c>
      <c r="B38" s="132"/>
      <c r="C38" s="38" t="s">
        <v>52</v>
      </c>
      <c r="D38" s="24"/>
      <c r="E38" s="24"/>
      <c r="F38" s="24">
        <v>1</v>
      </c>
      <c r="G38" s="24"/>
      <c r="H38" s="27">
        <v>0</v>
      </c>
      <c r="I38" s="120">
        <f>H38/$H$30</f>
        <v>0</v>
      </c>
      <c r="J38" s="121"/>
      <c r="K38" s="3"/>
      <c r="L38" s="36" t="s">
        <v>53</v>
      </c>
      <c r="M38" s="36" t="s">
        <v>54</v>
      </c>
      <c r="N38" s="3"/>
    </row>
    <row r="39" spans="1:14" ht="43.5" customHeight="1" x14ac:dyDescent="0.25">
      <c r="A39" s="1">
        <v>15</v>
      </c>
      <c r="B39" s="136"/>
      <c r="C39" s="26" t="s">
        <v>55</v>
      </c>
      <c r="D39" s="39"/>
      <c r="E39" s="39"/>
      <c r="F39" s="39">
        <v>1</v>
      </c>
      <c r="G39" s="39"/>
      <c r="H39" s="17">
        <v>0</v>
      </c>
      <c r="I39" s="141" t="e">
        <f>H39/H38</f>
        <v>#DIV/0!</v>
      </c>
      <c r="J39" s="142"/>
      <c r="K39" s="3"/>
      <c r="L39" s="3"/>
      <c r="M39" s="3"/>
      <c r="N39" s="3"/>
    </row>
    <row r="40" spans="1:14" ht="22.5" customHeight="1" x14ac:dyDescent="0.25">
      <c r="A40" s="76"/>
      <c r="B40" s="122" t="s">
        <v>56</v>
      </c>
      <c r="C40" s="122"/>
      <c r="D40" s="40">
        <f>SUM(D25:D39)</f>
        <v>11</v>
      </c>
      <c r="E40" s="40">
        <f>SUM(E25:E39)</f>
        <v>2</v>
      </c>
      <c r="F40" s="40">
        <f>SUM(F25:F39)</f>
        <v>2</v>
      </c>
      <c r="G40" s="40">
        <f>SUM(G25:G39)</f>
        <v>0</v>
      </c>
      <c r="H40" s="122">
        <f>+D40+E40+F40+G40</f>
        <v>15</v>
      </c>
      <c r="I40" s="122"/>
      <c r="J40" s="122"/>
      <c r="K40" s="41"/>
      <c r="L40" s="19"/>
      <c r="M40" s="19"/>
      <c r="N40" s="19"/>
    </row>
    <row r="41" spans="1:14" ht="22.5" customHeight="1" x14ac:dyDescent="0.25">
      <c r="A41" s="1"/>
      <c r="B41" s="124" t="s">
        <v>142</v>
      </c>
      <c r="C41" s="143"/>
      <c r="D41" s="143"/>
      <c r="E41" s="143"/>
      <c r="F41" s="143"/>
      <c r="G41" s="143"/>
      <c r="H41" s="143"/>
      <c r="I41" s="143"/>
      <c r="J41" s="144"/>
      <c r="K41" s="145"/>
      <c r="L41" s="146"/>
      <c r="M41" s="146"/>
      <c r="N41" s="146"/>
    </row>
    <row r="42" spans="1:14" ht="22.5" customHeight="1" x14ac:dyDescent="0.25">
      <c r="A42" s="1"/>
      <c r="B42" s="137" t="s">
        <v>57</v>
      </c>
      <c r="C42" s="137"/>
      <c r="D42" s="137"/>
      <c r="E42" s="137"/>
      <c r="F42" s="137"/>
      <c r="G42" s="137"/>
      <c r="H42" s="137"/>
      <c r="I42" s="20">
        <v>0.05</v>
      </c>
      <c r="J42" s="21">
        <f>(D49+F49)*I42/H49</f>
        <v>0.05</v>
      </c>
      <c r="K42" s="138"/>
      <c r="L42" s="139"/>
      <c r="M42" s="139"/>
      <c r="N42" s="139"/>
    </row>
    <row r="43" spans="1:14" ht="22.5" customHeight="1" x14ac:dyDescent="0.25">
      <c r="A43" s="1"/>
      <c r="B43" s="42"/>
      <c r="C43" s="14"/>
      <c r="D43" s="15" t="s">
        <v>16</v>
      </c>
      <c r="E43" s="15" t="s">
        <v>17</v>
      </c>
      <c r="F43" s="15" t="s">
        <v>18</v>
      </c>
      <c r="G43" s="15" t="s">
        <v>19</v>
      </c>
      <c r="H43" s="106" t="s">
        <v>20</v>
      </c>
      <c r="I43" s="106"/>
      <c r="J43" s="106"/>
      <c r="K43" s="3"/>
      <c r="L43" s="3"/>
      <c r="M43" s="3"/>
      <c r="N43" s="3"/>
    </row>
    <row r="44" spans="1:14" ht="50.25" customHeight="1" x14ac:dyDescent="0.25">
      <c r="A44" s="1">
        <v>1</v>
      </c>
      <c r="B44" s="42"/>
      <c r="C44" s="43" t="s">
        <v>58</v>
      </c>
      <c r="D44" s="17">
        <v>1</v>
      </c>
      <c r="E44" s="17"/>
      <c r="F44" s="17"/>
      <c r="G44" s="17"/>
      <c r="H44" s="140" t="s">
        <v>113</v>
      </c>
      <c r="I44" s="140"/>
      <c r="J44" s="140"/>
      <c r="K44" s="138"/>
      <c r="L44" s="139"/>
      <c r="M44" s="139"/>
      <c r="N44" s="139"/>
    </row>
    <row r="45" spans="1:14" ht="53.25" customHeight="1" x14ac:dyDescent="0.25">
      <c r="A45" s="1">
        <v>2</v>
      </c>
      <c r="B45" s="44"/>
      <c r="C45" s="43" t="s">
        <v>59</v>
      </c>
      <c r="D45" s="17">
        <v>1</v>
      </c>
      <c r="E45" s="17"/>
      <c r="F45" s="17"/>
      <c r="G45" s="17"/>
      <c r="H45" s="140" t="s">
        <v>114</v>
      </c>
      <c r="I45" s="140"/>
      <c r="J45" s="140"/>
      <c r="K45" s="45"/>
      <c r="L45" s="3"/>
      <c r="M45" s="3"/>
      <c r="N45" s="3"/>
    </row>
    <row r="46" spans="1:14" ht="78.75" customHeight="1" x14ac:dyDescent="0.25">
      <c r="A46" s="1">
        <v>3</v>
      </c>
      <c r="B46" s="46"/>
      <c r="C46" s="47" t="s">
        <v>98</v>
      </c>
      <c r="D46" s="17">
        <v>1</v>
      </c>
      <c r="E46" s="17"/>
      <c r="F46" s="17"/>
      <c r="G46" s="17"/>
      <c r="H46" s="140" t="s">
        <v>115</v>
      </c>
      <c r="I46" s="140"/>
      <c r="J46" s="140"/>
      <c r="K46" s="45"/>
      <c r="L46" s="3"/>
      <c r="M46" s="3"/>
      <c r="N46" s="3"/>
    </row>
    <row r="47" spans="1:14" ht="91.5" customHeight="1" x14ac:dyDescent="0.25">
      <c r="A47" s="1">
        <v>4</v>
      </c>
      <c r="B47" s="46"/>
      <c r="C47" s="43" t="s">
        <v>60</v>
      </c>
      <c r="D47" s="17">
        <v>1</v>
      </c>
      <c r="E47" s="17"/>
      <c r="F47" s="17"/>
      <c r="G47" s="17"/>
      <c r="H47" s="140" t="s">
        <v>116</v>
      </c>
      <c r="I47" s="140"/>
      <c r="J47" s="140"/>
      <c r="K47" s="45"/>
      <c r="L47" s="3"/>
      <c r="M47" s="3"/>
      <c r="N47" s="3"/>
    </row>
    <row r="48" spans="1:14" ht="101.25" customHeight="1" x14ac:dyDescent="0.25">
      <c r="A48" s="1">
        <v>5</v>
      </c>
      <c r="B48" s="46"/>
      <c r="C48" s="43" t="s">
        <v>61</v>
      </c>
      <c r="D48" s="17">
        <v>1</v>
      </c>
      <c r="E48" s="17"/>
      <c r="F48" s="17"/>
      <c r="G48" s="17"/>
      <c r="H48" s="140" t="s">
        <v>116</v>
      </c>
      <c r="I48" s="140"/>
      <c r="J48" s="140"/>
      <c r="K48" s="45"/>
      <c r="L48" s="3"/>
      <c r="M48" s="3"/>
      <c r="N48" s="3"/>
    </row>
    <row r="49" spans="1:14" ht="22.5" customHeight="1" x14ac:dyDescent="0.25">
      <c r="A49" s="76"/>
      <c r="B49" s="152" t="s">
        <v>62</v>
      </c>
      <c r="C49" s="152"/>
      <c r="D49" s="48">
        <f>SUM(D44:D48)</f>
        <v>5</v>
      </c>
      <c r="E49" s="48">
        <f t="shared" ref="E49:G49" si="4">SUM(E44:E48)</f>
        <v>0</v>
      </c>
      <c r="F49" s="48">
        <f t="shared" si="4"/>
        <v>0</v>
      </c>
      <c r="G49" s="48">
        <f t="shared" si="4"/>
        <v>0</v>
      </c>
      <c r="H49" s="153">
        <f>SUM(D49:G49)</f>
        <v>5</v>
      </c>
      <c r="I49" s="153"/>
      <c r="J49" s="154"/>
      <c r="K49" s="138"/>
      <c r="L49" s="139"/>
      <c r="M49" s="139"/>
      <c r="N49" s="139"/>
    </row>
    <row r="50" spans="1:14" ht="22.5" customHeight="1" x14ac:dyDescent="0.25">
      <c r="A50" s="1"/>
      <c r="B50" s="124" t="s">
        <v>143</v>
      </c>
      <c r="C50" s="125"/>
      <c r="D50" s="125"/>
      <c r="E50" s="125"/>
      <c r="F50" s="125"/>
      <c r="G50" s="125"/>
      <c r="H50" s="125"/>
      <c r="I50" s="125"/>
      <c r="J50" s="126"/>
      <c r="K50" s="147"/>
      <c r="L50" s="148"/>
      <c r="M50" s="148"/>
      <c r="N50" s="3"/>
    </row>
    <row r="51" spans="1:14" ht="22.5" customHeight="1" x14ac:dyDescent="0.25">
      <c r="A51" s="1"/>
      <c r="B51" s="14" t="s">
        <v>63</v>
      </c>
      <c r="C51" s="83"/>
      <c r="D51" s="81"/>
      <c r="E51" s="81"/>
      <c r="F51" s="81"/>
      <c r="G51" s="81"/>
      <c r="H51" s="100">
        <v>0.05</v>
      </c>
      <c r="I51" s="101"/>
      <c r="J51" s="84">
        <f>+(D56+F56)*H51/H56</f>
        <v>0.05</v>
      </c>
      <c r="K51" s="82"/>
      <c r="L51" s="49"/>
      <c r="M51" s="49"/>
      <c r="N51" s="3"/>
    </row>
    <row r="52" spans="1:14" ht="22.5" customHeight="1" x14ac:dyDescent="0.25">
      <c r="A52" s="1"/>
      <c r="D52" s="50" t="s">
        <v>16</v>
      </c>
      <c r="E52" s="50" t="s">
        <v>17</v>
      </c>
      <c r="F52" s="50" t="s">
        <v>18</v>
      </c>
      <c r="G52" s="50" t="s">
        <v>19</v>
      </c>
      <c r="H52" s="106" t="s">
        <v>20</v>
      </c>
      <c r="I52" s="106"/>
      <c r="J52" s="106"/>
      <c r="K52" s="45"/>
      <c r="L52" s="3"/>
      <c r="M52" s="3"/>
      <c r="N52" s="3"/>
    </row>
    <row r="53" spans="1:14" s="53" customFormat="1" ht="33" customHeight="1" x14ac:dyDescent="0.25">
      <c r="A53" s="77">
        <v>1</v>
      </c>
      <c r="B53" s="149" t="s">
        <v>64</v>
      </c>
      <c r="C53" s="150"/>
      <c r="D53" s="88">
        <v>1</v>
      </c>
      <c r="E53" s="80"/>
      <c r="F53" s="80"/>
      <c r="G53" s="80"/>
      <c r="H53" s="94" t="s">
        <v>117</v>
      </c>
      <c r="I53" s="95"/>
      <c r="J53" s="96"/>
      <c r="K53" s="51"/>
      <c r="L53" s="52"/>
      <c r="M53" s="52"/>
      <c r="N53" s="52"/>
    </row>
    <row r="54" spans="1:14" s="53" customFormat="1" ht="28.5" customHeight="1" x14ac:dyDescent="0.25">
      <c r="A54" s="77">
        <v>2</v>
      </c>
      <c r="B54" s="151" t="s">
        <v>99</v>
      </c>
      <c r="C54" s="151"/>
      <c r="D54" s="88">
        <v>1</v>
      </c>
      <c r="E54" s="80"/>
      <c r="F54" s="80"/>
      <c r="G54" s="80"/>
      <c r="H54" s="94" t="s">
        <v>140</v>
      </c>
      <c r="I54" s="97"/>
      <c r="J54" s="98"/>
      <c r="K54" s="51"/>
      <c r="L54" s="52"/>
      <c r="M54" s="52"/>
      <c r="N54" s="52"/>
    </row>
    <row r="55" spans="1:14" ht="22.5" customHeight="1" x14ac:dyDescent="0.25">
      <c r="A55" s="1"/>
      <c r="B55" s="159" t="s">
        <v>65</v>
      </c>
      <c r="C55" s="160"/>
      <c r="D55" s="50" t="s">
        <v>16</v>
      </c>
      <c r="E55" s="50" t="s">
        <v>17</v>
      </c>
      <c r="F55" s="50" t="s">
        <v>18</v>
      </c>
      <c r="G55" s="50" t="s">
        <v>19</v>
      </c>
      <c r="H55" s="54"/>
      <c r="I55" s="55"/>
      <c r="J55" s="56"/>
      <c r="K55" s="3"/>
      <c r="L55" s="3"/>
      <c r="M55" s="3"/>
      <c r="N55" s="3"/>
    </row>
    <row r="56" spans="1:14" ht="22.5" customHeight="1" x14ac:dyDescent="0.25">
      <c r="A56" s="78"/>
      <c r="B56" s="161"/>
      <c r="C56" s="162"/>
      <c r="D56" s="57">
        <f>+D54+D53</f>
        <v>2</v>
      </c>
      <c r="E56" s="57">
        <f t="shared" ref="E56:G56" si="5">+E54+E53</f>
        <v>0</v>
      </c>
      <c r="F56" s="57">
        <f t="shared" si="5"/>
        <v>0</v>
      </c>
      <c r="G56" s="57">
        <f t="shared" si="5"/>
        <v>0</v>
      </c>
      <c r="H56" s="163">
        <f>+D56+E56+F56+G56</f>
        <v>2</v>
      </c>
      <c r="I56" s="164"/>
      <c r="J56" s="165"/>
      <c r="K56" s="58"/>
      <c r="L56" s="58"/>
      <c r="M56" s="58"/>
      <c r="N56" s="58"/>
    </row>
    <row r="57" spans="1:14" ht="22.5" customHeight="1" x14ac:dyDescent="0.25">
      <c r="A57" s="1"/>
      <c r="B57" s="124" t="s">
        <v>144</v>
      </c>
      <c r="C57" s="125"/>
      <c r="D57" s="125"/>
      <c r="E57" s="125"/>
      <c r="F57" s="125"/>
      <c r="G57" s="125"/>
      <c r="H57" s="125"/>
      <c r="I57" s="125"/>
      <c r="J57" s="126"/>
      <c r="K57" s="3"/>
      <c r="L57" s="3"/>
      <c r="M57" s="3"/>
      <c r="N57" s="3"/>
    </row>
    <row r="58" spans="1:14" ht="22.5" customHeight="1" x14ac:dyDescent="0.25">
      <c r="A58" s="1"/>
      <c r="B58" s="137" t="s">
        <v>66</v>
      </c>
      <c r="C58" s="137"/>
      <c r="D58" s="137"/>
      <c r="E58" s="137"/>
      <c r="F58" s="137"/>
      <c r="G58" s="137"/>
      <c r="H58" s="137"/>
      <c r="I58" s="20">
        <v>0.05</v>
      </c>
      <c r="J58" s="21">
        <f>(D61+F61)*I58/H61</f>
        <v>0.05</v>
      </c>
      <c r="K58" s="3"/>
      <c r="L58" s="3"/>
      <c r="M58" s="3"/>
      <c r="N58" s="3"/>
    </row>
    <row r="59" spans="1:14" ht="22.5" customHeight="1" x14ac:dyDescent="0.25">
      <c r="A59" s="1"/>
      <c r="B59" s="50"/>
      <c r="C59" s="59" t="s">
        <v>67</v>
      </c>
      <c r="D59" s="59" t="s">
        <v>16</v>
      </c>
      <c r="E59" s="59" t="s">
        <v>17</v>
      </c>
      <c r="F59" s="59" t="s">
        <v>18</v>
      </c>
      <c r="G59" s="59" t="s">
        <v>19</v>
      </c>
      <c r="H59" s="106" t="s">
        <v>20</v>
      </c>
      <c r="I59" s="106"/>
      <c r="J59" s="106"/>
      <c r="K59" s="3"/>
      <c r="L59" s="3"/>
      <c r="M59" s="3"/>
      <c r="N59" s="3"/>
    </row>
    <row r="60" spans="1:14" ht="79.5" customHeight="1" x14ac:dyDescent="0.25">
      <c r="A60" s="1">
        <v>1</v>
      </c>
      <c r="B60" s="42"/>
      <c r="C60" s="60" t="s">
        <v>100</v>
      </c>
      <c r="D60" s="17">
        <v>1</v>
      </c>
      <c r="E60" s="17"/>
      <c r="F60" s="17"/>
      <c r="G60" s="17"/>
      <c r="H60" s="99" t="s">
        <v>121</v>
      </c>
      <c r="I60" s="99"/>
      <c r="J60" s="99"/>
      <c r="K60" s="3"/>
      <c r="L60" s="3"/>
      <c r="M60" s="3"/>
      <c r="N60" s="3"/>
    </row>
    <row r="61" spans="1:14" ht="22.5" customHeight="1" x14ac:dyDescent="0.25">
      <c r="A61" s="76"/>
      <c r="B61" s="152" t="s">
        <v>68</v>
      </c>
      <c r="C61" s="152"/>
      <c r="D61" s="61">
        <f>SUM(D60:D60)</f>
        <v>1</v>
      </c>
      <c r="E61" s="61">
        <f>SUM(E60:E60)</f>
        <v>0</v>
      </c>
      <c r="F61" s="61">
        <f>SUM(F60:F60)</f>
        <v>0</v>
      </c>
      <c r="G61" s="61">
        <f>SUM(G60:G60)</f>
        <v>0</v>
      </c>
      <c r="H61" s="123">
        <f>+D61+E61+F61+G61</f>
        <v>1</v>
      </c>
      <c r="I61" s="123"/>
      <c r="J61" s="123"/>
      <c r="K61" s="19"/>
      <c r="L61" s="19"/>
      <c r="M61" s="19"/>
      <c r="N61" s="19"/>
    </row>
    <row r="62" spans="1:14" ht="22.5" customHeight="1" x14ac:dyDescent="0.25">
      <c r="A62" s="1"/>
      <c r="B62" s="124" t="s">
        <v>145</v>
      </c>
      <c r="C62" s="125"/>
      <c r="D62" s="125"/>
      <c r="E62" s="125"/>
      <c r="F62" s="125"/>
      <c r="G62" s="125"/>
      <c r="H62" s="125"/>
      <c r="I62" s="125"/>
      <c r="J62" s="126"/>
      <c r="K62" s="3"/>
      <c r="L62" s="3"/>
      <c r="M62" s="3"/>
      <c r="N62" s="3"/>
    </row>
    <row r="63" spans="1:14" ht="22.5" customHeight="1" x14ac:dyDescent="0.25">
      <c r="A63" s="1"/>
      <c r="B63" s="155" t="s">
        <v>69</v>
      </c>
      <c r="C63" s="155"/>
      <c r="D63" s="155"/>
      <c r="E63" s="155"/>
      <c r="F63" s="155"/>
      <c r="G63" s="155"/>
      <c r="H63" s="155"/>
      <c r="I63" s="62">
        <v>0.05</v>
      </c>
      <c r="J63" s="62">
        <f>(D66+F66)*I63/H66</f>
        <v>0.05</v>
      </c>
      <c r="K63" s="3"/>
      <c r="L63" s="3"/>
      <c r="M63" s="3"/>
      <c r="N63" s="3"/>
    </row>
    <row r="64" spans="1:14" ht="22.5" customHeight="1" x14ac:dyDescent="0.25">
      <c r="A64" s="1"/>
      <c r="B64" s="156"/>
      <c r="C64" s="10"/>
      <c r="D64" s="22" t="s">
        <v>16</v>
      </c>
      <c r="E64" s="22" t="s">
        <v>17</v>
      </c>
      <c r="F64" s="22" t="s">
        <v>18</v>
      </c>
      <c r="G64" s="22" t="s">
        <v>19</v>
      </c>
      <c r="H64" s="106" t="s">
        <v>20</v>
      </c>
      <c r="I64" s="106"/>
      <c r="J64" s="106"/>
      <c r="K64" s="3"/>
      <c r="L64" s="3"/>
      <c r="M64" s="3"/>
      <c r="N64" s="3"/>
    </row>
    <row r="65" spans="1:14" ht="51.75" customHeight="1" x14ac:dyDescent="0.25">
      <c r="A65" s="1">
        <v>1</v>
      </c>
      <c r="B65" s="157"/>
      <c r="C65" s="63" t="s">
        <v>70</v>
      </c>
      <c r="D65" s="64">
        <v>1</v>
      </c>
      <c r="E65" s="64"/>
      <c r="F65" s="64"/>
      <c r="G65" s="64"/>
      <c r="H65" s="158" t="s">
        <v>122</v>
      </c>
      <c r="I65" s="158"/>
      <c r="J65" s="158"/>
      <c r="K65" s="3"/>
      <c r="L65" s="3"/>
      <c r="M65" s="3"/>
      <c r="N65" s="3"/>
    </row>
    <row r="66" spans="1:14" ht="22.5" customHeight="1" x14ac:dyDescent="0.25">
      <c r="A66" s="76"/>
      <c r="B66" s="122" t="s">
        <v>71</v>
      </c>
      <c r="C66" s="122"/>
      <c r="D66" s="65">
        <f>SUM(D65:D65)</f>
        <v>1</v>
      </c>
      <c r="E66" s="65">
        <f>SUM(E65:E65)</f>
        <v>0</v>
      </c>
      <c r="F66" s="65">
        <f>SUM(F65:F65)</f>
        <v>0</v>
      </c>
      <c r="G66" s="65">
        <f>SUM(G65:G65)</f>
        <v>0</v>
      </c>
      <c r="H66" s="166">
        <f>+D66+E66+F66+G66</f>
        <v>1</v>
      </c>
      <c r="I66" s="166"/>
      <c r="J66" s="166"/>
      <c r="K66" s="19"/>
      <c r="L66" s="19"/>
      <c r="M66" s="19"/>
      <c r="N66" s="19"/>
    </row>
    <row r="67" spans="1:14" ht="22.5" customHeight="1" x14ac:dyDescent="0.25">
      <c r="A67" s="1"/>
      <c r="B67" s="124" t="s">
        <v>146</v>
      </c>
      <c r="C67" s="125"/>
      <c r="D67" s="125"/>
      <c r="E67" s="125"/>
      <c r="F67" s="125"/>
      <c r="G67" s="125"/>
      <c r="H67" s="125"/>
      <c r="I67" s="125"/>
      <c r="J67" s="126"/>
      <c r="K67" s="3"/>
      <c r="L67" s="3"/>
      <c r="M67" s="3"/>
      <c r="N67" s="3"/>
    </row>
    <row r="68" spans="1:14" ht="22.5" customHeight="1" x14ac:dyDescent="0.25">
      <c r="A68" s="1"/>
      <c r="B68" s="167" t="s">
        <v>72</v>
      </c>
      <c r="C68" s="167"/>
      <c r="D68" s="167"/>
      <c r="E68" s="167"/>
      <c r="F68" s="167"/>
      <c r="G68" s="167"/>
      <c r="H68" s="167"/>
      <c r="I68" s="62">
        <v>0.1</v>
      </c>
      <c r="J68" s="62">
        <f>(D73+F73)*I68/H73</f>
        <v>0.10000000000000002</v>
      </c>
      <c r="K68" s="3"/>
      <c r="L68" s="3"/>
      <c r="M68" s="3"/>
      <c r="N68" s="3"/>
    </row>
    <row r="69" spans="1:14" ht="22.5" customHeight="1" x14ac:dyDescent="0.25">
      <c r="A69" s="1"/>
      <c r="B69" s="66"/>
      <c r="C69" s="10"/>
      <c r="D69" s="22" t="s">
        <v>16</v>
      </c>
      <c r="E69" s="22" t="s">
        <v>17</v>
      </c>
      <c r="F69" s="22" t="s">
        <v>18</v>
      </c>
      <c r="G69" s="22" t="s">
        <v>19</v>
      </c>
      <c r="H69" s="106" t="s">
        <v>20</v>
      </c>
      <c r="I69" s="106"/>
      <c r="J69" s="106"/>
      <c r="K69" s="3"/>
      <c r="L69" s="3"/>
      <c r="M69" s="3"/>
      <c r="N69" s="3"/>
    </row>
    <row r="70" spans="1:14" ht="39.75" customHeight="1" x14ac:dyDescent="0.25">
      <c r="A70" s="1">
        <v>1</v>
      </c>
      <c r="B70" s="66"/>
      <c r="C70" s="16" t="s">
        <v>73</v>
      </c>
      <c r="D70" s="17">
        <v>1</v>
      </c>
      <c r="E70" s="17"/>
      <c r="F70" s="17"/>
      <c r="G70" s="17"/>
      <c r="H70" s="99" t="s">
        <v>123</v>
      </c>
      <c r="I70" s="99"/>
      <c r="J70" s="99"/>
      <c r="K70" s="3"/>
      <c r="L70" s="3"/>
      <c r="M70" s="3"/>
      <c r="N70" s="3"/>
    </row>
    <row r="71" spans="1:14" ht="65.25" customHeight="1" x14ac:dyDescent="0.25">
      <c r="A71" s="1">
        <v>2</v>
      </c>
      <c r="B71" s="66"/>
      <c r="C71" s="16" t="s">
        <v>101</v>
      </c>
      <c r="D71" s="17">
        <v>1</v>
      </c>
      <c r="E71" s="17"/>
      <c r="F71" s="17"/>
      <c r="G71" s="17"/>
      <c r="H71" s="99" t="s">
        <v>124</v>
      </c>
      <c r="I71" s="99"/>
      <c r="J71" s="99"/>
      <c r="K71" s="3"/>
      <c r="L71" s="3"/>
      <c r="M71" s="3"/>
      <c r="N71" s="3"/>
    </row>
    <row r="72" spans="1:14" ht="66.75" customHeight="1" x14ac:dyDescent="0.25">
      <c r="A72" s="1">
        <v>3</v>
      </c>
      <c r="B72" s="66"/>
      <c r="C72" s="63" t="s">
        <v>74</v>
      </c>
      <c r="D72" s="17">
        <v>1</v>
      </c>
      <c r="E72" s="17"/>
      <c r="F72" s="17"/>
      <c r="G72" s="17"/>
      <c r="H72" s="99" t="s">
        <v>126</v>
      </c>
      <c r="I72" s="99"/>
      <c r="J72" s="99"/>
      <c r="K72" s="3"/>
      <c r="L72" s="3"/>
      <c r="M72" s="3"/>
      <c r="N72" s="3"/>
    </row>
    <row r="73" spans="1:14" ht="22.5" customHeight="1" x14ac:dyDescent="0.25">
      <c r="A73" s="76"/>
      <c r="B73" s="122" t="s">
        <v>75</v>
      </c>
      <c r="C73" s="122"/>
      <c r="D73" s="61">
        <f>SUM(D70:D72)</f>
        <v>3</v>
      </c>
      <c r="E73" s="61">
        <f>SUM(E70:E72)</f>
        <v>0</v>
      </c>
      <c r="F73" s="61">
        <f>SUM(F70:F72)</f>
        <v>0</v>
      </c>
      <c r="G73" s="61">
        <f>SUM(G70:G72)</f>
        <v>0</v>
      </c>
      <c r="H73" s="123">
        <f>+D73+E73+F73+G73</f>
        <v>3</v>
      </c>
      <c r="I73" s="123"/>
      <c r="J73" s="123"/>
      <c r="K73" s="19"/>
      <c r="L73" s="19"/>
      <c r="M73" s="19"/>
      <c r="N73" s="19"/>
    </row>
    <row r="74" spans="1:14" ht="22.5" customHeight="1" x14ac:dyDescent="0.25">
      <c r="A74" s="1"/>
      <c r="B74" s="124" t="s">
        <v>147</v>
      </c>
      <c r="C74" s="125"/>
      <c r="D74" s="125"/>
      <c r="E74" s="125"/>
      <c r="F74" s="125"/>
      <c r="G74" s="125"/>
      <c r="H74" s="125"/>
      <c r="I74" s="125"/>
      <c r="J74" s="126"/>
      <c r="K74" s="3"/>
      <c r="L74" s="3"/>
      <c r="M74" s="3"/>
      <c r="N74" s="3"/>
    </row>
    <row r="75" spans="1:14" ht="22.5" customHeight="1" x14ac:dyDescent="0.25">
      <c r="A75" s="1"/>
      <c r="B75" s="137" t="s">
        <v>76</v>
      </c>
      <c r="C75" s="137"/>
      <c r="D75" s="137"/>
      <c r="E75" s="137"/>
      <c r="F75" s="137"/>
      <c r="G75" s="137"/>
      <c r="H75" s="137"/>
      <c r="I75" s="20">
        <v>0.1</v>
      </c>
      <c r="J75" s="21">
        <f>(D81+F81)*I75/H81</f>
        <v>0.1</v>
      </c>
      <c r="K75" s="3"/>
      <c r="L75" s="3"/>
      <c r="M75" s="3"/>
      <c r="N75" s="3"/>
    </row>
    <row r="76" spans="1:14" ht="22.5" customHeight="1" x14ac:dyDescent="0.25">
      <c r="A76" s="1"/>
      <c r="B76" s="42"/>
      <c r="C76" s="14"/>
      <c r="D76" s="15" t="s">
        <v>16</v>
      </c>
      <c r="E76" s="15" t="s">
        <v>17</v>
      </c>
      <c r="F76" s="15" t="s">
        <v>18</v>
      </c>
      <c r="G76" s="15" t="s">
        <v>19</v>
      </c>
      <c r="H76" s="106" t="s">
        <v>20</v>
      </c>
      <c r="I76" s="106"/>
      <c r="J76" s="106"/>
      <c r="K76" s="3"/>
      <c r="L76" s="3"/>
      <c r="M76" s="3"/>
      <c r="N76" s="3"/>
    </row>
    <row r="77" spans="1:14" ht="45" customHeight="1" x14ac:dyDescent="0.25">
      <c r="A77" s="1">
        <v>1</v>
      </c>
      <c r="B77" s="42"/>
      <c r="C77" s="67" t="s">
        <v>77</v>
      </c>
      <c r="D77" s="17">
        <v>1</v>
      </c>
      <c r="E77" s="17"/>
      <c r="F77" s="17"/>
      <c r="G77" s="17"/>
      <c r="H77" s="108" t="s">
        <v>116</v>
      </c>
      <c r="I77" s="109"/>
      <c r="J77" s="110"/>
      <c r="K77" s="3"/>
      <c r="L77" s="3"/>
      <c r="M77" s="3"/>
      <c r="N77" s="3"/>
    </row>
    <row r="78" spans="1:14" ht="57.75" customHeight="1" x14ac:dyDescent="0.25">
      <c r="A78" s="1">
        <v>2</v>
      </c>
      <c r="B78" s="42"/>
      <c r="C78" s="67" t="s">
        <v>102</v>
      </c>
      <c r="D78" s="17">
        <v>1</v>
      </c>
      <c r="E78" s="17"/>
      <c r="F78" s="17"/>
      <c r="G78" s="17"/>
      <c r="H78" s="108" t="s">
        <v>127</v>
      </c>
      <c r="I78" s="109"/>
      <c r="J78" s="110"/>
      <c r="K78" s="3"/>
      <c r="L78" s="3"/>
      <c r="M78" s="3"/>
      <c r="N78" s="3"/>
    </row>
    <row r="79" spans="1:14" ht="40.5" customHeight="1" x14ac:dyDescent="0.25">
      <c r="A79" s="1">
        <v>3</v>
      </c>
      <c r="B79" s="42"/>
      <c r="C79" s="67" t="s">
        <v>103</v>
      </c>
      <c r="D79" s="17">
        <v>1</v>
      </c>
      <c r="E79" s="17"/>
      <c r="F79" s="17"/>
      <c r="G79" s="17"/>
      <c r="H79" s="108" t="s">
        <v>128</v>
      </c>
      <c r="I79" s="109"/>
      <c r="J79" s="110"/>
      <c r="K79" s="3"/>
      <c r="L79" s="3"/>
      <c r="M79" s="3"/>
      <c r="N79" s="3"/>
    </row>
    <row r="80" spans="1:14" ht="39" customHeight="1" x14ac:dyDescent="0.25">
      <c r="A80" s="1">
        <v>4</v>
      </c>
      <c r="B80" s="42"/>
      <c r="C80" s="67" t="s">
        <v>78</v>
      </c>
      <c r="D80" s="17">
        <v>1</v>
      </c>
      <c r="E80" s="17"/>
      <c r="F80" s="17"/>
      <c r="G80" s="17"/>
      <c r="H80" s="108" t="s">
        <v>129</v>
      </c>
      <c r="I80" s="109"/>
      <c r="J80" s="110"/>
      <c r="K80" s="68"/>
      <c r="L80" s="3"/>
      <c r="M80" s="3"/>
      <c r="N80" s="3"/>
    </row>
    <row r="81" spans="1:14" ht="22.5" customHeight="1" x14ac:dyDescent="0.25">
      <c r="A81" s="76"/>
      <c r="B81" s="122" t="s">
        <v>79</v>
      </c>
      <c r="C81" s="122"/>
      <c r="D81" s="61">
        <f>SUM(D77:D80)</f>
        <v>4</v>
      </c>
      <c r="E81" s="61">
        <f>SUM(E77:E80)</f>
        <v>0</v>
      </c>
      <c r="F81" s="61">
        <f>SUM(F77:F80)</f>
        <v>0</v>
      </c>
      <c r="G81" s="61">
        <f>SUM(G77:G80)</f>
        <v>0</v>
      </c>
      <c r="H81" s="123">
        <f>+D81+E81+F81+G81</f>
        <v>4</v>
      </c>
      <c r="I81" s="123"/>
      <c r="J81" s="123"/>
      <c r="K81" s="19"/>
      <c r="L81" s="19"/>
      <c r="M81" s="19"/>
      <c r="N81" s="19"/>
    </row>
    <row r="82" spans="1:14" ht="22.5" customHeight="1" x14ac:dyDescent="0.25">
      <c r="A82" s="1"/>
      <c r="B82" s="124" t="s">
        <v>148</v>
      </c>
      <c r="C82" s="125"/>
      <c r="D82" s="125"/>
      <c r="E82" s="125"/>
      <c r="F82" s="125"/>
      <c r="G82" s="125"/>
      <c r="H82" s="125"/>
      <c r="I82" s="125"/>
      <c r="J82" s="126"/>
      <c r="K82" s="3"/>
      <c r="L82" s="3"/>
      <c r="M82" s="3"/>
      <c r="N82" s="3"/>
    </row>
    <row r="83" spans="1:14" ht="22.5" customHeight="1" x14ac:dyDescent="0.25">
      <c r="A83" s="1"/>
      <c r="B83" s="137" t="s">
        <v>80</v>
      </c>
      <c r="C83" s="137"/>
      <c r="D83" s="137"/>
      <c r="E83" s="137"/>
      <c r="F83" s="137"/>
      <c r="G83" s="137"/>
      <c r="H83" s="137"/>
      <c r="I83" s="20">
        <v>0.2</v>
      </c>
      <c r="J83" s="21">
        <f>(D92+F92)*I83/H92</f>
        <v>0.14285714285714285</v>
      </c>
      <c r="K83" s="52"/>
      <c r="L83" s="3"/>
      <c r="M83" s="3"/>
      <c r="N83" s="3"/>
    </row>
    <row r="84" spans="1:14" ht="22.5" customHeight="1" x14ac:dyDescent="0.25">
      <c r="A84" s="1"/>
      <c r="B84" s="42"/>
      <c r="C84" s="14"/>
      <c r="D84" s="15" t="s">
        <v>16</v>
      </c>
      <c r="E84" s="15" t="s">
        <v>17</v>
      </c>
      <c r="F84" s="15" t="s">
        <v>18</v>
      </c>
      <c r="G84" s="15" t="s">
        <v>19</v>
      </c>
      <c r="H84" s="106" t="s">
        <v>81</v>
      </c>
      <c r="I84" s="106"/>
      <c r="J84" s="106"/>
      <c r="K84" s="3"/>
      <c r="L84" s="3"/>
      <c r="M84" s="3"/>
      <c r="N84" s="3"/>
    </row>
    <row r="85" spans="1:14" ht="87.75" customHeight="1" x14ac:dyDescent="0.25">
      <c r="A85" s="1">
        <v>1</v>
      </c>
      <c r="B85" s="42"/>
      <c r="C85" s="43" t="s">
        <v>104</v>
      </c>
      <c r="D85" s="69"/>
      <c r="E85" s="69">
        <v>1</v>
      </c>
      <c r="F85" s="69"/>
      <c r="G85" s="69"/>
      <c r="H85" s="108" t="s">
        <v>130</v>
      </c>
      <c r="I85" s="109"/>
      <c r="J85" s="110"/>
      <c r="K85" s="3"/>
      <c r="L85" s="3"/>
      <c r="M85" s="3"/>
      <c r="N85" s="3"/>
    </row>
    <row r="86" spans="1:14" ht="101.25" customHeight="1" x14ac:dyDescent="0.25">
      <c r="A86" s="1">
        <v>2</v>
      </c>
      <c r="B86" s="42"/>
      <c r="C86" s="43" t="s">
        <v>82</v>
      </c>
      <c r="D86" s="69"/>
      <c r="E86" s="69">
        <v>1</v>
      </c>
      <c r="F86" s="69"/>
      <c r="G86" s="69"/>
      <c r="H86" s="108" t="s">
        <v>130</v>
      </c>
      <c r="I86" s="109"/>
      <c r="J86" s="110"/>
      <c r="K86" s="3"/>
      <c r="L86" s="3"/>
      <c r="M86" s="3"/>
      <c r="N86" s="3"/>
    </row>
    <row r="87" spans="1:14" ht="91.5" customHeight="1" x14ac:dyDescent="0.25">
      <c r="A87" s="1">
        <v>3</v>
      </c>
      <c r="B87" s="42"/>
      <c r="C87" s="43" t="s">
        <v>83</v>
      </c>
      <c r="D87" s="69">
        <v>1</v>
      </c>
      <c r="E87" s="69"/>
      <c r="F87" s="69"/>
      <c r="G87" s="69"/>
      <c r="H87" s="108" t="s">
        <v>131</v>
      </c>
      <c r="I87" s="109"/>
      <c r="J87" s="110"/>
      <c r="K87" s="3"/>
      <c r="L87" s="3"/>
      <c r="M87" s="3"/>
      <c r="N87" s="3"/>
    </row>
    <row r="88" spans="1:14" ht="68.25" customHeight="1" x14ac:dyDescent="0.25">
      <c r="A88" s="1">
        <v>4</v>
      </c>
      <c r="B88" s="42"/>
      <c r="C88" s="43" t="s">
        <v>138</v>
      </c>
      <c r="D88" s="69">
        <v>1</v>
      </c>
      <c r="E88" s="69"/>
      <c r="F88" s="69"/>
      <c r="G88" s="69"/>
      <c r="H88" s="140" t="s">
        <v>131</v>
      </c>
      <c r="I88" s="140"/>
      <c r="J88" s="140"/>
      <c r="K88" s="3"/>
      <c r="L88" s="3"/>
      <c r="M88" s="3"/>
      <c r="N88" s="3"/>
    </row>
    <row r="89" spans="1:14" ht="63.75" customHeight="1" x14ac:dyDescent="0.25">
      <c r="A89" s="1">
        <v>5</v>
      </c>
      <c r="B89" s="42"/>
      <c r="C89" s="43" t="s">
        <v>84</v>
      </c>
      <c r="D89" s="69">
        <v>1</v>
      </c>
      <c r="E89" s="69"/>
      <c r="F89" s="69"/>
      <c r="G89" s="69"/>
      <c r="H89" s="140" t="s">
        <v>132</v>
      </c>
      <c r="I89" s="140"/>
      <c r="J89" s="140"/>
      <c r="K89" s="3"/>
      <c r="L89" s="3"/>
      <c r="M89" s="3"/>
      <c r="N89" s="3"/>
    </row>
    <row r="90" spans="1:14" ht="45" customHeight="1" x14ac:dyDescent="0.25">
      <c r="A90" s="1">
        <v>6</v>
      </c>
      <c r="B90" s="46"/>
      <c r="C90" s="43" t="s">
        <v>105</v>
      </c>
      <c r="D90" s="17">
        <v>1</v>
      </c>
      <c r="E90" s="17"/>
      <c r="F90" s="17"/>
      <c r="G90" s="17"/>
      <c r="H90" s="108" t="s">
        <v>133</v>
      </c>
      <c r="I90" s="109"/>
      <c r="J90" s="110"/>
      <c r="K90" s="3"/>
      <c r="L90" s="3"/>
      <c r="M90" s="3"/>
      <c r="N90" s="3"/>
    </row>
    <row r="91" spans="1:14" ht="57.75" customHeight="1" x14ac:dyDescent="0.25">
      <c r="A91" s="1">
        <v>7</v>
      </c>
      <c r="B91" s="46"/>
      <c r="C91" s="43" t="s">
        <v>106</v>
      </c>
      <c r="D91" s="17">
        <v>1</v>
      </c>
      <c r="E91" s="17"/>
      <c r="F91" s="17"/>
      <c r="G91" s="17"/>
      <c r="H91" s="108" t="s">
        <v>133</v>
      </c>
      <c r="I91" s="109"/>
      <c r="J91" s="110"/>
      <c r="K91" s="3"/>
      <c r="L91" s="3"/>
      <c r="M91" s="3"/>
      <c r="N91" s="3"/>
    </row>
    <row r="92" spans="1:14" ht="22.5" customHeight="1" x14ac:dyDescent="0.25">
      <c r="A92" s="76"/>
      <c r="B92" s="152" t="s">
        <v>85</v>
      </c>
      <c r="C92" s="174"/>
      <c r="D92" s="61">
        <f>SUM(D85:D91)</f>
        <v>5</v>
      </c>
      <c r="E92" s="61">
        <f>SUM(E85:E91)</f>
        <v>2</v>
      </c>
      <c r="F92" s="61">
        <f>SUM(F85:F90)</f>
        <v>0</v>
      </c>
      <c r="G92" s="61">
        <f>SUM(G85:G90)</f>
        <v>0</v>
      </c>
      <c r="H92" s="123">
        <f>+D92+E92+F92+G92</f>
        <v>7</v>
      </c>
      <c r="I92" s="123"/>
      <c r="J92" s="123"/>
      <c r="K92" s="19"/>
      <c r="L92" s="19"/>
      <c r="M92" s="19"/>
      <c r="N92" s="19"/>
    </row>
    <row r="93" spans="1:14" ht="22.5" customHeight="1" x14ac:dyDescent="0.25">
      <c r="A93" s="1"/>
      <c r="B93" s="124" t="s">
        <v>149</v>
      </c>
      <c r="C93" s="125"/>
      <c r="D93" s="125"/>
      <c r="E93" s="125"/>
      <c r="F93" s="125"/>
      <c r="G93" s="125"/>
      <c r="H93" s="125"/>
      <c r="I93" s="125"/>
      <c r="J93" s="126"/>
      <c r="K93" s="3"/>
      <c r="L93" s="3"/>
      <c r="M93" s="3"/>
      <c r="N93" s="3"/>
    </row>
    <row r="94" spans="1:14" ht="22.5" customHeight="1" x14ac:dyDescent="0.25">
      <c r="A94" s="1"/>
      <c r="B94" s="168" t="s">
        <v>86</v>
      </c>
      <c r="C94" s="169"/>
      <c r="D94" s="169"/>
      <c r="E94" s="169"/>
      <c r="F94" s="169"/>
      <c r="G94" s="169"/>
      <c r="H94" s="169"/>
      <c r="I94" s="169"/>
      <c r="J94" s="170"/>
      <c r="K94" s="3"/>
      <c r="L94" s="3"/>
      <c r="M94" s="3"/>
      <c r="N94" s="3"/>
    </row>
    <row r="95" spans="1:14" ht="22.5" customHeight="1" x14ac:dyDescent="0.25">
      <c r="A95" s="1"/>
      <c r="B95" s="70" t="s">
        <v>87</v>
      </c>
      <c r="C95" s="71"/>
      <c r="D95" s="171" t="s">
        <v>139</v>
      </c>
      <c r="E95" s="172"/>
      <c r="F95" s="172"/>
      <c r="G95" s="172"/>
      <c r="H95" s="172"/>
      <c r="I95" s="172"/>
      <c r="J95" s="173"/>
      <c r="K95" s="3"/>
      <c r="L95" s="3"/>
      <c r="M95" s="3"/>
      <c r="N95" s="3"/>
    </row>
    <row r="96" spans="1:14" ht="22.5" customHeight="1" x14ac:dyDescent="0.25">
      <c r="A96" s="1"/>
      <c r="B96" s="70" t="s">
        <v>134</v>
      </c>
      <c r="C96" s="71"/>
      <c r="D96" s="171" t="s">
        <v>135</v>
      </c>
      <c r="E96" s="172"/>
      <c r="F96" s="172"/>
      <c r="G96" s="172"/>
      <c r="H96" s="172"/>
      <c r="I96" s="172"/>
      <c r="J96" s="173"/>
      <c r="K96" s="3"/>
      <c r="L96" s="3"/>
      <c r="M96" s="3"/>
      <c r="N96" s="3"/>
    </row>
    <row r="97" spans="1:14" ht="22.5" customHeight="1" x14ac:dyDescent="0.25">
      <c r="A97" s="1"/>
      <c r="B97" s="70" t="s">
        <v>88</v>
      </c>
      <c r="C97" s="71"/>
      <c r="D97" s="171" t="s">
        <v>136</v>
      </c>
      <c r="E97" s="172"/>
      <c r="F97" s="172"/>
      <c r="G97" s="172"/>
      <c r="H97" s="172"/>
      <c r="I97" s="172"/>
      <c r="J97" s="173"/>
      <c r="K97" s="3"/>
      <c r="L97" s="3"/>
      <c r="M97" s="3"/>
      <c r="N97" s="3"/>
    </row>
    <row r="98" spans="1:14" ht="22.5" customHeight="1" x14ac:dyDescent="0.25">
      <c r="A98" s="1"/>
      <c r="B98" s="70" t="s">
        <v>89</v>
      </c>
      <c r="C98" s="71"/>
      <c r="D98" s="171" t="s">
        <v>137</v>
      </c>
      <c r="E98" s="172"/>
      <c r="F98" s="172"/>
      <c r="G98" s="172"/>
      <c r="H98" s="172"/>
      <c r="I98" s="172"/>
      <c r="J98" s="173"/>
      <c r="K98" s="3"/>
      <c r="L98" s="3"/>
      <c r="M98" s="3"/>
      <c r="N98" s="3"/>
    </row>
    <row r="99" spans="1:14" ht="22.5" customHeight="1" x14ac:dyDescent="0.25">
      <c r="A99" s="1"/>
      <c r="B99" s="3"/>
      <c r="C99" s="3"/>
      <c r="D99" s="3"/>
      <c r="E99" s="3"/>
      <c r="F99" s="3"/>
      <c r="G99" s="3"/>
      <c r="H99" s="3"/>
      <c r="I99" s="3"/>
      <c r="J99" s="3"/>
      <c r="K99" s="3"/>
      <c r="L99" s="3"/>
      <c r="M99" s="3"/>
      <c r="N99" s="3"/>
    </row>
    <row r="100" spans="1:14" ht="22.5" customHeight="1" x14ac:dyDescent="0.25">
      <c r="A100" s="1"/>
      <c r="B100" s="3"/>
      <c r="C100" s="72" t="str">
        <f>+B6</f>
        <v>LISTA DE CHEQUEO CANCER DE PROSTATA Y COLORRECTAL</v>
      </c>
      <c r="D100" s="72"/>
      <c r="E100" s="72"/>
      <c r="F100" s="72"/>
      <c r="G100" s="72"/>
      <c r="H100" s="72"/>
      <c r="I100" s="72"/>
      <c r="J100" s="72"/>
      <c r="K100" s="72"/>
      <c r="L100" s="72"/>
      <c r="M100" s="3"/>
      <c r="N100" s="3"/>
    </row>
    <row r="101" spans="1:14" ht="22.5" customHeight="1" x14ac:dyDescent="0.25">
      <c r="A101" s="1"/>
      <c r="B101" s="3"/>
      <c r="C101" s="72" t="s">
        <v>90</v>
      </c>
      <c r="D101" s="72" t="s">
        <v>91</v>
      </c>
      <c r="E101" s="72" t="s">
        <v>92</v>
      </c>
      <c r="F101" s="72" t="s">
        <v>93</v>
      </c>
      <c r="G101" s="72" t="s">
        <v>16</v>
      </c>
      <c r="H101" s="72" t="s">
        <v>17</v>
      </c>
      <c r="I101" s="72" t="s">
        <v>18</v>
      </c>
      <c r="J101" s="72" t="s">
        <v>19</v>
      </c>
      <c r="K101" s="72" t="s">
        <v>94</v>
      </c>
      <c r="L101" s="72" t="s">
        <v>95</v>
      </c>
      <c r="M101" s="3"/>
      <c r="N101" s="3"/>
    </row>
    <row r="102" spans="1:14" ht="22.5" customHeight="1" x14ac:dyDescent="0.25">
      <c r="A102" s="1"/>
      <c r="B102" s="3"/>
      <c r="C102" s="73" t="str">
        <f>+B16</f>
        <v>1. CAPACIDAD INSTALADA Y RED (INVENTARIO RECURSO FISICO Y HUMANO )</v>
      </c>
      <c r="D102" s="73">
        <f>+A19</f>
        <v>2</v>
      </c>
      <c r="E102" s="74">
        <f>+I16</f>
        <v>0.1</v>
      </c>
      <c r="F102" s="74">
        <f>+J16</f>
        <v>0.1</v>
      </c>
      <c r="G102" s="73">
        <f>+D20</f>
        <v>2</v>
      </c>
      <c r="H102" s="73">
        <f>+E20</f>
        <v>0</v>
      </c>
      <c r="I102" s="73">
        <f>+F20</f>
        <v>0</v>
      </c>
      <c r="J102" s="73">
        <f>+G20</f>
        <v>0</v>
      </c>
      <c r="K102" s="60" t="str">
        <f>+B21</f>
        <v>OBSERVACIONES: Cuentan con personal interdisciplinario que da la capacidad de atención integral al usuario por curso de vida.</v>
      </c>
      <c r="L102" s="73"/>
      <c r="M102" s="3"/>
      <c r="N102" s="3"/>
    </row>
    <row r="103" spans="1:14" ht="22.5" customHeight="1" x14ac:dyDescent="0.25">
      <c r="A103" s="1"/>
      <c r="B103" s="3"/>
      <c r="C103" s="73" t="str">
        <f>+B22</f>
        <v xml:space="preserve">2. COBERTURAS  DT, PE E INDICADORES PROPIOS DEL PROGRAMA </v>
      </c>
      <c r="D103" s="73">
        <f>+A39</f>
        <v>15</v>
      </c>
      <c r="E103" s="74">
        <f>+I22</f>
        <v>0.3</v>
      </c>
      <c r="F103" s="74">
        <f>+J22</f>
        <v>0.26</v>
      </c>
      <c r="G103" s="73">
        <f>+D40</f>
        <v>11</v>
      </c>
      <c r="H103" s="73">
        <f>+E40</f>
        <v>2</v>
      </c>
      <c r="I103" s="73">
        <f>+F40</f>
        <v>2</v>
      </c>
      <c r="J103" s="73">
        <f>+G40</f>
        <v>0</v>
      </c>
      <c r="K103" s="60" t="str">
        <f>+B41</f>
        <v>OBSERVACIONES: Se observó proceso de implementación de aplicativo que, de manera sistemática, se puede obtener información para determinar por edad los tratamientos terminados, sin embargo, no se cuenta con la información de usuarios tamizados para cáncer de Próstata por medio de tacto rectal o combinado con en lo corrido de la vigencia.</v>
      </c>
      <c r="L103" s="73"/>
      <c r="M103" s="3"/>
      <c r="N103" s="3"/>
    </row>
    <row r="104" spans="1:14" ht="22.5" customHeight="1" x14ac:dyDescent="0.25">
      <c r="A104" s="1"/>
      <c r="B104" s="3"/>
      <c r="C104" s="73" t="str">
        <f>+B42</f>
        <v>3. DEMANDA INDUCIDA</v>
      </c>
      <c r="D104" s="73">
        <f>+A48</f>
        <v>5</v>
      </c>
      <c r="E104" s="74">
        <f>+I42</f>
        <v>0.05</v>
      </c>
      <c r="F104" s="74">
        <f>+J42</f>
        <v>0.05</v>
      </c>
      <c r="G104" s="73">
        <f>+D49</f>
        <v>5</v>
      </c>
      <c r="H104" s="73">
        <f>+E49</f>
        <v>0</v>
      </c>
      <c r="I104" s="73">
        <f>+F49</f>
        <v>0</v>
      </c>
      <c r="J104" s="73">
        <f>+G49</f>
        <v>0</v>
      </c>
      <c r="K104" s="60" t="str">
        <f>+B50</f>
        <v xml:space="preserve">OBSERVACIONES:  Base de datos estructurada y ajustada por curso de vida y diagnósticos de cáncer que se emiten por cohortes y permiten dar trazabilidad del estado y evolución del usuario. </v>
      </c>
      <c r="L104" s="73"/>
      <c r="M104" s="3"/>
      <c r="N104" s="3"/>
    </row>
    <row r="105" spans="1:14" ht="22.5" customHeight="1" x14ac:dyDescent="0.25">
      <c r="A105" s="1"/>
      <c r="B105" s="3"/>
      <c r="C105" s="73" t="str">
        <f>+B51</f>
        <v xml:space="preserve">4. CARACTERIZACIÓN POBLACIONAL </v>
      </c>
      <c r="D105" s="73">
        <f>+A54</f>
        <v>2</v>
      </c>
      <c r="E105" s="74">
        <f>+H51</f>
        <v>0.05</v>
      </c>
      <c r="F105" s="74">
        <f>+J52</f>
        <v>0</v>
      </c>
      <c r="G105" s="73">
        <f>+D56</f>
        <v>2</v>
      </c>
      <c r="H105" s="73">
        <f>+E56</f>
        <v>0</v>
      </c>
      <c r="I105" s="73">
        <f>+F56</f>
        <v>0</v>
      </c>
      <c r="J105" s="73">
        <f>+G56</f>
        <v>0</v>
      </c>
      <c r="K105" s="60" t="str">
        <f>+B57</f>
        <v>OBSERVACIONES:  Por medio de la enfermera de programas institucional y gestores en salud se realiza seguimiento al usuario en tratamiento por cáncer de Próstata o colorrectal.</v>
      </c>
      <c r="L105" s="73"/>
      <c r="M105" s="3"/>
      <c r="N105" s="3"/>
    </row>
    <row r="106" spans="1:14" ht="22.5" customHeight="1" x14ac:dyDescent="0.25">
      <c r="A106" s="1"/>
      <c r="B106" s="3"/>
      <c r="C106" s="73" t="str">
        <f>+B58</f>
        <v xml:space="preserve">5.   ATENCION A POBLACIONES CON ENFOQUE DIFERENCIAL </v>
      </c>
      <c r="D106" s="73">
        <f>+A60</f>
        <v>1</v>
      </c>
      <c r="E106" s="74">
        <f>+I58</f>
        <v>0.05</v>
      </c>
      <c r="F106" s="74">
        <f>+J58</f>
        <v>0.05</v>
      </c>
      <c r="G106" s="73">
        <f>+D61</f>
        <v>1</v>
      </c>
      <c r="H106" s="73">
        <f>+E61</f>
        <v>0</v>
      </c>
      <c r="I106" s="73">
        <f>+F61</f>
        <v>0</v>
      </c>
      <c r="J106" s="73">
        <f>+G61</f>
        <v>0</v>
      </c>
      <c r="K106" s="60" t="str">
        <f>+B62</f>
        <v>OBSERVACIONES: Software de historia clínica institucional que permite marcar e identificar población con enfoque diferencial, como también las remisiones y solicitudes médicas.</v>
      </c>
      <c r="L106" s="73"/>
      <c r="M106" s="3"/>
      <c r="N106" s="3"/>
    </row>
    <row r="107" spans="1:14" ht="22.5" customHeight="1" x14ac:dyDescent="0.25">
      <c r="A107" s="1"/>
      <c r="B107" s="3"/>
      <c r="C107" s="73" t="str">
        <f>+B63</f>
        <v>6. ACCESIBILIDAD</v>
      </c>
      <c r="D107" s="73">
        <f>+A65</f>
        <v>1</v>
      </c>
      <c r="E107" s="74">
        <f>+I63</f>
        <v>0.05</v>
      </c>
      <c r="F107" s="74">
        <f>+J63</f>
        <v>0.05</v>
      </c>
      <c r="G107" s="73">
        <f>+D66</f>
        <v>1</v>
      </c>
      <c r="H107" s="73">
        <f>+E66</f>
        <v>0</v>
      </c>
      <c r="I107" s="73">
        <f>+F66</f>
        <v>0</v>
      </c>
      <c r="J107" s="73">
        <f>+G66</f>
        <v>0</v>
      </c>
      <c r="K107" s="60" t="str">
        <f>+B67</f>
        <v xml:space="preserve">OBSERVACIONES: Por medio del Plan Maestro de capacitación emitida por cada unidad se ejecuta las actividades contempladas basadas en necesidades, actualizaciones normativas y programas. </v>
      </c>
      <c r="L107" s="73"/>
      <c r="M107" s="3"/>
      <c r="N107" s="3"/>
    </row>
    <row r="108" spans="1:14" ht="22.5" customHeight="1" x14ac:dyDescent="0.25">
      <c r="A108" s="1"/>
      <c r="B108" s="3"/>
      <c r="C108" s="73" t="str">
        <f>+B68</f>
        <v>7. OPORTUNIDAD</v>
      </c>
      <c r="D108" s="73">
        <f>+A72</f>
        <v>3</v>
      </c>
      <c r="E108" s="74">
        <f>+I68</f>
        <v>0.1</v>
      </c>
      <c r="F108" s="74">
        <f>+J68</f>
        <v>0.10000000000000002</v>
      </c>
      <c r="G108" s="73">
        <f>+D73</f>
        <v>3</v>
      </c>
      <c r="H108" s="73">
        <f>+E73</f>
        <v>0</v>
      </c>
      <c r="I108" s="73">
        <f>+F73</f>
        <v>0</v>
      </c>
      <c r="J108" s="73">
        <f>+G73</f>
        <v>0</v>
      </c>
      <c r="K108" s="60" t="str">
        <f>+B74</f>
        <v>OBSERVACIONES: El prestador complementario en Clínica los Rosales y Clínica San Rafael el cual tiene contrato por PGP, donde allí realizan trámites administrativos internos que evita las barreras para la prestación del servicio para el usuario.</v>
      </c>
      <c r="L108" s="73"/>
      <c r="M108" s="3"/>
      <c r="N108" s="3"/>
    </row>
    <row r="109" spans="1:14" ht="22.5" customHeight="1" x14ac:dyDescent="0.25">
      <c r="A109" s="1"/>
      <c r="B109" s="3"/>
      <c r="C109" s="73" t="str">
        <f>+B75</f>
        <v>8. SEGURIDAD</v>
      </c>
      <c r="D109" s="73">
        <f>+A80</f>
        <v>4</v>
      </c>
      <c r="E109" s="74">
        <f>+I75</f>
        <v>0.1</v>
      </c>
      <c r="F109" s="74">
        <f>+J75</f>
        <v>0.1</v>
      </c>
      <c r="G109" s="73">
        <f>+D81</f>
        <v>4</v>
      </c>
      <c r="H109" s="73">
        <f>+E81</f>
        <v>0</v>
      </c>
      <c r="I109" s="73">
        <f>+F81</f>
        <v>0</v>
      </c>
      <c r="J109" s="73">
        <f>+G81</f>
        <v>0</v>
      </c>
      <c r="K109" s="60" t="str">
        <f>+B82</f>
        <v>OBSERVACIONES: Cuentan con material didáctico para la población en general con indicaciones de cáncer de estómago, colorectal y próstata.</v>
      </c>
      <c r="L109" s="73"/>
      <c r="M109" s="3"/>
      <c r="N109" s="3"/>
    </row>
    <row r="110" spans="1:14" ht="22.5" customHeight="1" x14ac:dyDescent="0.25">
      <c r="A110" s="1"/>
      <c r="B110" s="3"/>
      <c r="C110" s="73" t="str">
        <f>+B83</f>
        <v>9. PERTINENCIA</v>
      </c>
      <c r="D110" s="73">
        <f>+A91</f>
        <v>7</v>
      </c>
      <c r="E110" s="74">
        <f>+I83</f>
        <v>0.2</v>
      </c>
      <c r="F110" s="74">
        <f>+J83</f>
        <v>0.14285714285714285</v>
      </c>
      <c r="G110" s="73">
        <f>+D92</f>
        <v>5</v>
      </c>
      <c r="H110" s="73">
        <f t="shared" ref="H110:J110" si="6">+E92</f>
        <v>2</v>
      </c>
      <c r="I110" s="73">
        <f t="shared" si="6"/>
        <v>0</v>
      </c>
      <c r="J110" s="73">
        <f t="shared" si="6"/>
        <v>0</v>
      </c>
      <c r="K110" s="60" t="str">
        <f>+B93</f>
        <v>OBSERVACIONES: Desde la EAPB se comparte reportes de Colonoscopias, la cual se consolida en base de datos que permite dar seguimiento al usuario y hacer efectivo el proceso de referencia y contrarreferencia.</v>
      </c>
      <c r="L110" s="73"/>
      <c r="M110" s="3"/>
      <c r="N110" s="3"/>
    </row>
    <row r="111" spans="1:14" ht="22.5" customHeight="1" x14ac:dyDescent="0.25">
      <c r="A111" s="1"/>
      <c r="B111" s="3"/>
      <c r="C111" s="73" t="s">
        <v>96</v>
      </c>
      <c r="D111" s="73">
        <f>SUM(D102:D110)</f>
        <v>40</v>
      </c>
      <c r="E111" s="75">
        <f t="shared" ref="E111:J111" si="7">SUM(E102:E110)</f>
        <v>1</v>
      </c>
      <c r="F111" s="75">
        <f t="shared" si="7"/>
        <v>0.85285714285714276</v>
      </c>
      <c r="G111" s="73">
        <f t="shared" si="7"/>
        <v>34</v>
      </c>
      <c r="H111" s="73">
        <f t="shared" si="7"/>
        <v>4</v>
      </c>
      <c r="I111" s="73">
        <f t="shared" si="7"/>
        <v>2</v>
      </c>
      <c r="J111" s="73">
        <f t="shared" si="7"/>
        <v>0</v>
      </c>
      <c r="K111" s="60"/>
      <c r="L111" s="73"/>
      <c r="M111" s="3"/>
      <c r="N111" s="3"/>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7:J77"/>
    <mergeCell ref="H78:J78"/>
    <mergeCell ref="H79:J79"/>
    <mergeCell ref="H80:J80"/>
    <mergeCell ref="B81:C81"/>
    <mergeCell ref="H81:J81"/>
    <mergeCell ref="H72:J72"/>
    <mergeCell ref="B73:C73"/>
    <mergeCell ref="H73:J73"/>
    <mergeCell ref="B74:J74"/>
    <mergeCell ref="B75:H75"/>
    <mergeCell ref="H76:J76"/>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B50:J50"/>
    <mergeCell ref="K50:M50"/>
    <mergeCell ref="H52:J52"/>
    <mergeCell ref="B53:C53"/>
    <mergeCell ref="B54:C54"/>
    <mergeCell ref="H46:J46"/>
    <mergeCell ref="H47:J47"/>
    <mergeCell ref="H48:J48"/>
    <mergeCell ref="B49:C49"/>
    <mergeCell ref="H49:J49"/>
    <mergeCell ref="K49:N49"/>
    <mergeCell ref="B42:H42"/>
    <mergeCell ref="K42:N42"/>
    <mergeCell ref="H43:J43"/>
    <mergeCell ref="H44:J44"/>
    <mergeCell ref="K44:N44"/>
    <mergeCell ref="H45:J45"/>
    <mergeCell ref="I38:J38"/>
    <mergeCell ref="I39:J39"/>
    <mergeCell ref="B40:C40"/>
    <mergeCell ref="H40:J40"/>
    <mergeCell ref="B41:J41"/>
    <mergeCell ref="K41:N41"/>
    <mergeCell ref="B29:B31"/>
    <mergeCell ref="I29:J29"/>
    <mergeCell ref="I30:J30"/>
    <mergeCell ref="I31:J31"/>
    <mergeCell ref="L31:M31"/>
    <mergeCell ref="B34:B39"/>
    <mergeCell ref="I34:J34"/>
    <mergeCell ref="I35:J35"/>
    <mergeCell ref="I36:J36"/>
    <mergeCell ref="I37:J37"/>
    <mergeCell ref="I26:J26"/>
    <mergeCell ref="I27:J27"/>
    <mergeCell ref="I28:J28"/>
    <mergeCell ref="B20:C20"/>
    <mergeCell ref="H20:J20"/>
    <mergeCell ref="B21:J21"/>
    <mergeCell ref="B22:H22"/>
    <mergeCell ref="C23:C24"/>
    <mergeCell ref="D23:D24"/>
    <mergeCell ref="E23:E24"/>
    <mergeCell ref="F23:F24"/>
    <mergeCell ref="G23:G24"/>
    <mergeCell ref="H23:J23"/>
    <mergeCell ref="B1:C4"/>
    <mergeCell ref="D1:K1"/>
    <mergeCell ref="D2:J4"/>
    <mergeCell ref="C5:L5"/>
    <mergeCell ref="B6:J6"/>
    <mergeCell ref="H53:J53"/>
    <mergeCell ref="H54:J54"/>
    <mergeCell ref="H71:J71"/>
    <mergeCell ref="H51:I51"/>
    <mergeCell ref="D15:J15"/>
    <mergeCell ref="B16:H16"/>
    <mergeCell ref="H17:J17"/>
    <mergeCell ref="B18:B19"/>
    <mergeCell ref="H18:J18"/>
    <mergeCell ref="H19:J19"/>
    <mergeCell ref="C7:C9"/>
    <mergeCell ref="D10:J10"/>
    <mergeCell ref="D11:J11"/>
    <mergeCell ref="D12:J12"/>
    <mergeCell ref="D13:J13"/>
    <mergeCell ref="D14:J14"/>
    <mergeCell ref="I24:J24"/>
    <mergeCell ref="B25:B28"/>
    <mergeCell ref="I25:J25"/>
  </mergeCells>
  <conditionalFormatting sqref="H49:J49">
    <cfRule type="cellIs" dxfId="33" priority="36" operator="notEqual">
      <formula>$A$48</formula>
    </cfRule>
  </conditionalFormatting>
  <conditionalFormatting sqref="H61:J61">
    <cfRule type="cellIs" dxfId="32" priority="3" operator="notEqual">
      <formula>$A$60</formula>
    </cfRule>
    <cfRule type="cellIs" dxfId="31" priority="34" operator="notEqual">
      <formula>#REF!</formula>
    </cfRule>
  </conditionalFormatting>
  <conditionalFormatting sqref="J58">
    <cfRule type="cellIs" dxfId="30" priority="33" operator="lessThan">
      <formula>$I$58</formula>
    </cfRule>
  </conditionalFormatting>
  <conditionalFormatting sqref="J63">
    <cfRule type="cellIs" dxfId="29" priority="32" operator="lessThan">
      <formula>$I$63</formula>
    </cfRule>
  </conditionalFormatting>
  <conditionalFormatting sqref="H66:J66">
    <cfRule type="cellIs" dxfId="28" priority="31" operator="notEqual">
      <formula>$A$65</formula>
    </cfRule>
  </conditionalFormatting>
  <conditionalFormatting sqref="H73:J73">
    <cfRule type="cellIs" dxfId="27" priority="30" operator="notEqual">
      <formula>$A$72</formula>
    </cfRule>
  </conditionalFormatting>
  <conditionalFormatting sqref="J68">
    <cfRule type="cellIs" dxfId="26" priority="29" operator="lessThan">
      <formula>$I$68</formula>
    </cfRule>
  </conditionalFormatting>
  <conditionalFormatting sqref="H81:J81">
    <cfRule type="cellIs" dxfId="25" priority="2" operator="notEqual">
      <formula>$A$80</formula>
    </cfRule>
    <cfRule type="cellIs" dxfId="24" priority="28" operator="notEqual">
      <formula>#REF!</formula>
    </cfRule>
  </conditionalFormatting>
  <conditionalFormatting sqref="J75">
    <cfRule type="cellIs" dxfId="23" priority="27" operator="lessThan">
      <formula>$I$75</formula>
    </cfRule>
  </conditionalFormatting>
  <conditionalFormatting sqref="J83">
    <cfRule type="cellIs" dxfId="22" priority="26" operator="lessThan">
      <formula>$I$83</formula>
    </cfRule>
  </conditionalFormatting>
  <conditionalFormatting sqref="J16">
    <cfRule type="cellIs" dxfId="21" priority="25" operator="lessThan">
      <formula>$I$16</formula>
    </cfRule>
  </conditionalFormatting>
  <conditionalFormatting sqref="J22">
    <cfRule type="cellIs" dxfId="20" priority="24" operator="lessThan">
      <formula>$I$22</formula>
    </cfRule>
  </conditionalFormatting>
  <conditionalFormatting sqref="J42">
    <cfRule type="cellIs" dxfId="19" priority="23" operator="lessThan">
      <formula>$I$42</formula>
    </cfRule>
  </conditionalFormatting>
  <conditionalFormatting sqref="H92:J92">
    <cfRule type="cellIs" dxfId="18" priority="1" operator="notEqual">
      <formula>$A$91</formula>
    </cfRule>
    <cfRule type="cellIs" dxfId="17" priority="22" operator="notEqual">
      <formula>#REF!</formula>
    </cfRule>
  </conditionalFormatting>
  <conditionalFormatting sqref="H49:J49">
    <cfRule type="cellIs" dxfId="16" priority="21" operator="notEqual">
      <formula>$A$48</formula>
    </cfRule>
  </conditionalFormatting>
  <conditionalFormatting sqref="H61:J61">
    <cfRule type="cellIs" dxfId="15" priority="19" operator="notEqual">
      <formula>#REF!</formula>
    </cfRule>
  </conditionalFormatting>
  <conditionalFormatting sqref="J58">
    <cfRule type="cellIs" dxfId="14" priority="18" operator="lessThan">
      <formula>$I$58</formula>
    </cfRule>
  </conditionalFormatting>
  <conditionalFormatting sqref="J63">
    <cfRule type="cellIs" dxfId="13" priority="17" operator="lessThan">
      <formula>$I$63</formula>
    </cfRule>
  </conditionalFormatting>
  <conditionalFormatting sqref="H66:J66">
    <cfRule type="cellIs" dxfId="12" priority="16" operator="notEqual">
      <formula>$A$65</formula>
    </cfRule>
  </conditionalFormatting>
  <conditionalFormatting sqref="H73:J73">
    <cfRule type="cellIs" dxfId="11" priority="15" operator="notEqual">
      <formula>$A$72</formula>
    </cfRule>
  </conditionalFormatting>
  <conditionalFormatting sqref="J68">
    <cfRule type="cellIs" dxfId="10" priority="14" operator="lessThan">
      <formula>$I$68</formula>
    </cfRule>
  </conditionalFormatting>
  <conditionalFormatting sqref="H81:J81">
    <cfRule type="cellIs" dxfId="9" priority="13" operator="notEqual">
      <formula>#REF!</formula>
    </cfRule>
  </conditionalFormatting>
  <conditionalFormatting sqref="J75">
    <cfRule type="cellIs" dxfId="8" priority="12" operator="lessThan">
      <formula>$I$75</formula>
    </cfRule>
  </conditionalFormatting>
  <conditionalFormatting sqref="J83">
    <cfRule type="cellIs" dxfId="7" priority="11" operator="lessThan">
      <formula>$I$83</formula>
    </cfRule>
  </conditionalFormatting>
  <conditionalFormatting sqref="H92:J92">
    <cfRule type="cellIs" dxfId="6" priority="10" operator="notEqual">
      <formula>#REF!</formula>
    </cfRule>
  </conditionalFormatting>
  <conditionalFormatting sqref="J16">
    <cfRule type="cellIs" dxfId="5" priority="9" operator="lessThan">
      <formula>$I$16</formula>
    </cfRule>
  </conditionalFormatting>
  <conditionalFormatting sqref="J22">
    <cfRule type="cellIs" dxfId="4" priority="8" operator="lessThan">
      <formula>$I$22</formula>
    </cfRule>
  </conditionalFormatting>
  <conditionalFormatting sqref="J42">
    <cfRule type="cellIs" dxfId="3" priority="7" operator="lessThan">
      <formula>$I$42</formula>
    </cfRule>
  </conditionalFormatting>
  <conditionalFormatting sqref="H20:J20">
    <cfRule type="cellIs" dxfId="2" priority="6" operator="notEqual">
      <formula>$A$19</formula>
    </cfRule>
  </conditionalFormatting>
  <conditionalFormatting sqref="H40:J40">
    <cfRule type="cellIs" dxfId="1" priority="5" operator="notEqual">
      <formula>$A$39</formula>
    </cfRule>
  </conditionalFormatting>
  <conditionalFormatting sqref="H56:J56">
    <cfRule type="cellIs" dxfId="0" priority="4" operator="notEqual">
      <formula>$A$54</formula>
    </cfRule>
  </conditionalFormatting>
  <dataValidations count="3">
    <dataValidation operator="equal" showInputMessage="1" showErrorMessage="1" sqref="H39"/>
    <dataValidation type="whole" operator="equal" showInputMessage="1" showErrorMessage="1" sqref="D70:G72 D44:G48 D85:G91 D60:G60 D18:G19 D65:G65 D39:G39 D77:G80 D56:G56">
      <formula1>1</formula1>
    </dataValidation>
    <dataValidation type="whole" operator="equal" showInputMessage="1" showErrorMessage="1" sqref="D25:G38">
      <formula1>1</formula1>
      <formula2>0</formula2>
    </dataValidation>
  </dataValidations>
  <pageMargins left="0.7" right="0.7" top="0.75" bottom="0.75" header="0.3" footer="0.3"/>
  <pageSetup paperSize="9"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
  <sheetViews>
    <sheetView workbookViewId="0">
      <selection activeCell="B2" sqref="B2"/>
    </sheetView>
  </sheetViews>
  <sheetFormatPr baseColWidth="10" defaultRowHeight="15" x14ac:dyDescent="0.25"/>
  <sheetData>
    <row r="1" spans="2:4" x14ac:dyDescent="0.25">
      <c r="B1" t="s">
        <v>118</v>
      </c>
      <c r="C1" t="s">
        <v>119</v>
      </c>
      <c r="D1"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11. CA CEPO LCH IPS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2021-08-31T22:21:18Z</dcterms:created>
  <dcterms:modified xsi:type="dcterms:W3CDTF">2021-10-26T19:45:07Z</dcterms:modified>
</cp:coreProperties>
</file>