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ALTAGRACIA\"/>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5" l="1"/>
  <c r="F57" i="15"/>
  <c r="F55" i="15"/>
  <c r="F57" i="16"/>
  <c r="F56"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<sst xmlns="http://schemas.openxmlformats.org/spreadsheetml/2006/main" count="373" uniqueCount="83">
  <si>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</si>
  <si>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</si>
  <si>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</si>
  <si>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</si>
  <si>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</si>
  <si>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</si>
  <si>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</si>
  <si>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</si>
  <si>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</si>
  <si>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</si>
  <si>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</si>
  <si>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</si>
  <si>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</si>
  <si>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</si>
  <si>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</si>
  <si>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</si>
  <si>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</si>
  <si>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</si>
  <si>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</si>
  <si>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</si>
  <si>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</si>
  <si>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</si>
  <si>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</si>
  <si>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</si>
  <si>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</si>
  <si>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</si>
  <si>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Se registra la educación brindada en cuanto a Signos y síntomas de alarma (Dolor pélvico, urgencias urinarias, pujo, tenesmo vesical, nicturia, disuria, reducción el chorro, hematuria, hematoespermia)</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</si>
  <si>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</si>
  <si>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</si>
  <si>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</si>
  <si>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</si>
  <si>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</si>
  <si>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</si>
  <si>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</si>
  <si>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</si>
  <si>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</si>
  <si>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</si>
  <si>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</si>
  <si>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</si>
  <si>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</si>
  <si>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</si>
  <si>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</si>
  <si>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</si>
  <si>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</si>
  <si>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</si>
  <si>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</si>
  <si>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</si>
  <si>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</si>
  <si>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</si>
  <si>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</si>
  <si>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</si>
  <si>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</si>
  <si>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</si>
  <si>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</si>
  <si>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</si>
  <si>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</si>
  <si>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</si>
  <si>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</si>
  <si>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 xml:space="preserve">No se evidencia el registro de la clasificación del riesgo como indicaciones de buena práctica </t>
  </si>
  <si>
    <t>Se evidencia el registro adecuado del examen del sistema abdominal</t>
  </si>
  <si>
    <t>No se registra en las notas médicas los tiempos entre la solicitud y toma de la SOMF</t>
  </si>
  <si>
    <t xml:space="preserve">Base de datos y programa estructurado e implementado desde hace un año por lo que no hay forma de verificar la periodicidad de los laboratorios </t>
  </si>
  <si>
    <t>Solicitado recientemente durante el control de riesgo cardiovascular</t>
  </si>
  <si>
    <t>Pendiente resultado</t>
  </si>
  <si>
    <t>Solicitado recientemente durante consulta médica general</t>
  </si>
  <si>
    <t>Consulta para entrega de resultados</t>
  </si>
  <si>
    <t>Resultado normal</t>
  </si>
  <si>
    <t>Se evidencia el registro de la palabra normal sin hacer énfasis en el abdomen</t>
  </si>
  <si>
    <t>Solicitado durante el ingreso al programa</t>
  </si>
  <si>
    <t>No evaluado asesoría médica</t>
  </si>
  <si>
    <t>Formato de historia clínica con ítems de obligatorio diligenciamiento que cumplen con las necesidades del programa y la normatividad vigente en lo relacionada a identificación y caracterización poblacional</t>
  </si>
  <si>
    <t>No se registra síntomas de urgencias genitourinarias</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</si>
  <si>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</si>
  <si>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Resultado pendiente</t>
  </si>
  <si>
    <t>Remitido a cirugía</t>
  </si>
  <si>
    <t xml:space="preserve">No se realiza tacto rectal ni las actividades previas y posteriores que se requieren del procedimiento como tampoco su persuasión. Así mismo no se evalúa es sistema genitourinario </t>
  </si>
  <si>
    <t xml:space="preserve">No se realiza tacto rectal ni las actividades previas y posteriores que se requieren del procedimiento como tampoco su persuasión. </t>
  </si>
  <si>
    <t>El software de la historia clínica permite identificar ordenes médicas y de laboratorio</t>
  </si>
  <si>
    <r>
      <t xml:space="preserve">Fecha: </t>
    </r>
    <r>
      <rPr>
        <sz val="10"/>
        <color theme="1"/>
        <rFont val="Arial"/>
        <family val="2"/>
      </rPr>
      <t>28-07-2021</t>
    </r>
  </si>
  <si>
    <r>
      <t xml:space="preserve">Institución:  </t>
    </r>
    <r>
      <rPr>
        <sz val="10"/>
        <color theme="1"/>
        <rFont val="Calibri"/>
        <family val="2"/>
        <scheme val="minor"/>
      </rPr>
      <t>ESE Salud Pereira Pueto de Salud Altagracia</t>
    </r>
  </si>
  <si>
    <t xml:space="preserve">Se realiza una adecuada revisión por sistemas que incluye Genitourinario y Colorectal  (verificar dolor en área pélvica, edema) </t>
  </si>
  <si>
    <t>Se registra la educación brindada en factores de riesgo y hábitos saludables como peso, alimentación saludable, dejar el hábito de fumar y el consumo de alcohol.</t>
  </si>
  <si>
    <r>
      <t xml:space="preserve">Institución:  </t>
    </r>
    <r>
      <rPr>
        <sz val="10"/>
        <color theme="1"/>
        <rFont val="Calibri"/>
        <family val="2"/>
        <scheme val="minor"/>
      </rPr>
      <t>ESE Salud Pereira Puerto de Salud Altagracia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</si>
</sst>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2">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1" fontId="10" fillId="0" borderId="1" xfId="1" applyNumberFormat="1" applyFont="1" applyAlignment="1">
      <alignment horizontal="center" vertical="center" readingOrder="1"/>
    </xf>
    <xf numFmtId="0" fontId="25" fillId="4" borderId="28" xfId="1" applyFont="1" applyFill="1" applyBorder="1" applyAlignment="1">
      <alignment horizontal="center" vertical="center" wrapText="1" readingOrder="1"/>
    </xf>
    <xf numFmtId="0" fontId="25" fillId="4" borderId="26" xfId="1" applyFont="1" applyFill="1" applyBorder="1" applyAlignment="1">
      <alignment horizontal="center" vertical="center" wrapText="1" readingOrder="1"/>
    </xf>
    <xf numFmtId="0" fontId="25" fillId="4" borderId="29" xfId="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25" fillId="4" borderId="24"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zoomScaleNormal="100" workbookViewId="0">
      <selection activeCell="C9" sqref="C9:E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97" t="s">
        <v>12</v>
      </c>
      <c r="F2" s="98"/>
      <c r="G2" s="98"/>
      <c r="H2" s="98"/>
      <c r="I2" s="98"/>
      <c r="J2" s="98"/>
      <c r="K2" s="98"/>
      <c r="L2" s="98"/>
      <c r="M2" s="98"/>
      <c r="N2" s="98"/>
      <c r="O2" s="98"/>
      <c r="P2" s="98"/>
      <c r="Q2" s="98"/>
      <c r="R2" s="98"/>
      <c r="S2" s="98"/>
      <c r="T2" s="99"/>
    </row>
    <row r="3" spans="1:20" ht="15" customHeight="1" x14ac:dyDescent="0.2">
      <c r="E3" s="100"/>
      <c r="F3" s="101"/>
      <c r="G3" s="101"/>
      <c r="H3" s="101"/>
      <c r="I3" s="101"/>
      <c r="J3" s="101"/>
      <c r="K3" s="101"/>
      <c r="L3" s="101"/>
      <c r="M3" s="101"/>
      <c r="N3" s="101"/>
      <c r="O3" s="101"/>
      <c r="P3" s="101"/>
      <c r="Q3" s="101"/>
      <c r="R3" s="101"/>
      <c r="S3" s="101"/>
      <c r="T3" s="102"/>
    </row>
    <row r="4" spans="1:20" ht="15" customHeight="1" x14ac:dyDescent="0.2">
      <c r="E4" s="100"/>
      <c r="F4" s="101"/>
      <c r="G4" s="101"/>
      <c r="H4" s="101"/>
      <c r="I4" s="101"/>
      <c r="J4" s="101"/>
      <c r="K4" s="101"/>
      <c r="L4" s="101"/>
      <c r="M4" s="101"/>
      <c r="N4" s="101"/>
      <c r="O4" s="101"/>
      <c r="P4" s="101"/>
      <c r="Q4" s="101"/>
      <c r="R4" s="101"/>
      <c r="S4" s="101"/>
      <c r="T4" s="102"/>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03" t="s">
        <v>78</v>
      </c>
      <c r="D7" s="103"/>
      <c r="E7" s="103"/>
      <c r="F7" s="2"/>
      <c r="G7" s="2"/>
      <c r="H7" s="2"/>
      <c r="I7" s="2"/>
      <c r="J7" s="2"/>
      <c r="K7" s="2"/>
      <c r="L7" s="2"/>
      <c r="M7" s="2"/>
      <c r="N7" s="2"/>
      <c r="O7" s="2"/>
      <c r="P7" s="2"/>
      <c r="Q7" s="2"/>
      <c r="R7" s="2"/>
      <c r="S7" s="2"/>
      <c r="T7" s="10"/>
    </row>
    <row r="8" spans="1:20" ht="14.25" customHeight="1" x14ac:dyDescent="0.2">
      <c r="C8" s="11" t="s">
        <v>42</v>
      </c>
      <c r="D8" s="11"/>
      <c r="E8" s="11"/>
      <c r="F8" s="2"/>
      <c r="G8" s="2"/>
      <c r="H8" s="2"/>
      <c r="I8" s="2"/>
      <c r="J8" s="2"/>
      <c r="K8" s="2"/>
      <c r="L8" s="2"/>
      <c r="M8" s="2"/>
      <c r="N8" s="2"/>
      <c r="O8" s="2"/>
      <c r="P8" s="2"/>
      <c r="Q8" s="2"/>
      <c r="R8" s="2"/>
      <c r="S8" s="2"/>
      <c r="T8" s="10"/>
    </row>
    <row r="9" spans="1:20" ht="12.75" x14ac:dyDescent="0.2">
      <c r="C9" s="104" t="s">
        <v>82</v>
      </c>
      <c r="D9" s="104"/>
      <c r="E9" s="104"/>
      <c r="F9" s="2"/>
      <c r="G9" s="2"/>
      <c r="H9" s="2"/>
      <c r="I9" s="2"/>
      <c r="J9" s="2"/>
      <c r="K9" s="2"/>
      <c r="L9" s="2"/>
      <c r="M9" s="2"/>
      <c r="N9" s="2"/>
      <c r="O9" s="2"/>
      <c r="P9" s="2"/>
      <c r="Q9" s="2"/>
      <c r="R9" s="2"/>
      <c r="S9" s="2"/>
      <c r="T9" s="10"/>
    </row>
    <row r="10" spans="1:20" ht="12.75" x14ac:dyDescent="0.2">
      <c r="C10" s="104" t="s">
        <v>43</v>
      </c>
      <c r="D10" s="104"/>
      <c r="E10" s="104"/>
      <c r="F10" s="2"/>
      <c r="G10" s="2"/>
      <c r="H10" s="2"/>
      <c r="I10" s="2"/>
      <c r="J10" s="2"/>
      <c r="K10" s="2"/>
      <c r="L10" s="2"/>
      <c r="M10" s="2"/>
      <c r="N10" s="2"/>
      <c r="O10" s="2"/>
      <c r="P10" s="2"/>
      <c r="Q10" s="2"/>
      <c r="R10" s="2"/>
      <c r="S10" s="2"/>
      <c r="T10" s="10"/>
    </row>
    <row r="11" spans="1:20" ht="46.5" customHeight="1" x14ac:dyDescent="0.2">
      <c r="B11" s="105"/>
      <c r="C11" s="106"/>
      <c r="D11" s="12" t="s">
        <v>7</v>
      </c>
      <c r="E11" s="109">
        <v>98521630</v>
      </c>
      <c r="F11" s="110"/>
      <c r="G11" s="111"/>
      <c r="H11" s="112">
        <v>14725050</v>
      </c>
      <c r="I11" s="113"/>
      <c r="J11" s="114"/>
      <c r="K11" s="112">
        <v>10108557</v>
      </c>
      <c r="L11" s="113"/>
      <c r="M11" s="114"/>
      <c r="N11" s="112">
        <v>10061008</v>
      </c>
      <c r="O11" s="113"/>
      <c r="P11" s="114"/>
      <c r="Q11" s="112">
        <v>1310345</v>
      </c>
      <c r="R11" s="113"/>
      <c r="S11" s="114"/>
      <c r="T11" s="13">
        <v>5</v>
      </c>
    </row>
    <row r="12" spans="1:20" ht="30" x14ac:dyDescent="0.2">
      <c r="B12" s="107"/>
      <c r="C12" s="108"/>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95" t="s">
        <v>8</v>
      </c>
      <c r="C13" s="96"/>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81"/>
      <c r="C14" s="82"/>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81"/>
      <c r="C15" s="82"/>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81"/>
      <c r="C16" s="82"/>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81"/>
      <c r="C17" s="82"/>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81"/>
      <c r="C18" s="82"/>
      <c r="D18" s="21" t="s">
        <v>17</v>
      </c>
      <c r="E18" s="83" t="s">
        <v>70</v>
      </c>
      <c r="F18" s="84"/>
      <c r="G18" s="85"/>
      <c r="H18" s="83" t="s">
        <v>70</v>
      </c>
      <c r="I18" s="84"/>
      <c r="J18" s="85"/>
      <c r="K18" s="83" t="s">
        <v>70</v>
      </c>
      <c r="L18" s="84"/>
      <c r="M18" s="85"/>
      <c r="N18" s="83" t="s">
        <v>70</v>
      </c>
      <c r="O18" s="84"/>
      <c r="P18" s="85"/>
      <c r="Q18" s="83" t="s">
        <v>70</v>
      </c>
      <c r="R18" s="84"/>
      <c r="S18" s="85"/>
      <c r="T18" s="17"/>
    </row>
    <row r="19" spans="1:20" ht="18" customHeight="1" x14ac:dyDescent="0.2">
      <c r="B19" s="81" t="s">
        <v>18</v>
      </c>
      <c r="C19" s="82"/>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1"/>
      <c r="C20" s="82"/>
      <c r="D20" s="27" t="s">
        <v>46</v>
      </c>
      <c r="E20" s="70"/>
      <c r="F20" s="70">
        <v>1</v>
      </c>
      <c r="G20" s="70"/>
      <c r="H20" s="70"/>
      <c r="I20" s="70">
        <v>1</v>
      </c>
      <c r="J20" s="70"/>
      <c r="K20" s="70"/>
      <c r="L20" s="70">
        <v>1</v>
      </c>
      <c r="M20" s="70"/>
      <c r="N20" s="70"/>
      <c r="O20" s="70">
        <v>1</v>
      </c>
      <c r="P20" s="70"/>
      <c r="Q20" s="70"/>
      <c r="R20" s="70">
        <v>1</v>
      </c>
      <c r="S20" s="70"/>
      <c r="T20" s="17">
        <f t="shared" ref="T20:T26" si="1">SUM(E20:S20)</f>
        <v>5</v>
      </c>
    </row>
    <row r="21" spans="1:20" ht="81" customHeight="1" x14ac:dyDescent="0.2">
      <c r="A21" s="1">
        <v>2</v>
      </c>
      <c r="B21" s="81"/>
      <c r="C21" s="82"/>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81"/>
      <c r="C22" s="82"/>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81"/>
      <c r="C23" s="82"/>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81"/>
      <c r="C24" s="82"/>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81"/>
      <c r="C25" s="82"/>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81"/>
      <c r="C26" s="82"/>
      <c r="D26" s="31" t="s">
        <v>3</v>
      </c>
      <c r="E26" s="71">
        <f>SUM(E20:E25)</f>
        <v>5</v>
      </c>
      <c r="F26" s="71">
        <f t="shared" ref="F26:S26" si="2">SUM(F20:F25)</f>
        <v>1</v>
      </c>
      <c r="G26" s="71">
        <f t="shared" si="2"/>
        <v>0</v>
      </c>
      <c r="H26" s="71">
        <f t="shared" si="2"/>
        <v>5</v>
      </c>
      <c r="I26" s="71">
        <f t="shared" si="2"/>
        <v>1</v>
      </c>
      <c r="J26" s="71">
        <f t="shared" si="2"/>
        <v>0</v>
      </c>
      <c r="K26" s="71">
        <f t="shared" si="2"/>
        <v>5</v>
      </c>
      <c r="L26" s="71">
        <f t="shared" si="2"/>
        <v>1</v>
      </c>
      <c r="M26" s="71">
        <f t="shared" si="2"/>
        <v>0</v>
      </c>
      <c r="N26" s="71">
        <f t="shared" si="2"/>
        <v>5</v>
      </c>
      <c r="O26" s="71">
        <f t="shared" si="2"/>
        <v>1</v>
      </c>
      <c r="P26" s="71">
        <f t="shared" si="2"/>
        <v>0</v>
      </c>
      <c r="Q26" s="71">
        <f t="shared" si="2"/>
        <v>5</v>
      </c>
      <c r="R26" s="71">
        <f t="shared" si="2"/>
        <v>1</v>
      </c>
      <c r="S26" s="71">
        <f t="shared" si="2"/>
        <v>0</v>
      </c>
      <c r="T26" s="17">
        <f t="shared" si="1"/>
        <v>30</v>
      </c>
    </row>
    <row r="27" spans="1:20" ht="37.5" customHeight="1" x14ac:dyDescent="0.2">
      <c r="B27" s="81"/>
      <c r="C27" s="82"/>
      <c r="D27" s="22" t="s">
        <v>17</v>
      </c>
      <c r="E27" s="87" t="s">
        <v>71</v>
      </c>
      <c r="F27" s="88"/>
      <c r="G27" s="89"/>
      <c r="H27" s="87" t="s">
        <v>71</v>
      </c>
      <c r="I27" s="88"/>
      <c r="J27" s="89"/>
      <c r="K27" s="87" t="s">
        <v>71</v>
      </c>
      <c r="L27" s="88"/>
      <c r="M27" s="89"/>
      <c r="N27" s="87" t="s">
        <v>71</v>
      </c>
      <c r="O27" s="88"/>
      <c r="P27" s="89"/>
      <c r="Q27" s="87" t="s">
        <v>71</v>
      </c>
      <c r="R27" s="88"/>
      <c r="S27" s="89"/>
      <c r="T27" s="17"/>
    </row>
    <row r="28" spans="1:20" ht="18" customHeight="1" x14ac:dyDescent="0.2">
      <c r="B28" s="81" t="s">
        <v>4</v>
      </c>
      <c r="C28" s="8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1"/>
      <c r="C29" s="82"/>
      <c r="D29" s="32" t="s">
        <v>24</v>
      </c>
      <c r="E29" s="72"/>
      <c r="F29" s="72">
        <v>1</v>
      </c>
      <c r="G29" s="72"/>
      <c r="H29" s="72"/>
      <c r="I29" s="72">
        <v>1</v>
      </c>
      <c r="J29" s="72"/>
      <c r="K29" s="72"/>
      <c r="L29" s="72">
        <v>1</v>
      </c>
      <c r="M29" s="72"/>
      <c r="N29" s="72"/>
      <c r="O29" s="72">
        <v>1</v>
      </c>
      <c r="P29" s="72"/>
      <c r="Q29" s="72"/>
      <c r="R29" s="72">
        <v>1</v>
      </c>
      <c r="S29" s="72"/>
      <c r="T29" s="17">
        <f t="shared" ref="T29:T34" si="3">SUM(E29:S29)</f>
        <v>5</v>
      </c>
    </row>
    <row r="30" spans="1:20" ht="48.75" customHeight="1" x14ac:dyDescent="0.2">
      <c r="A30" s="1">
        <v>2</v>
      </c>
      <c r="B30" s="81"/>
      <c r="C30" s="82"/>
      <c r="D30" s="32" t="s">
        <v>47</v>
      </c>
      <c r="E30" s="72"/>
      <c r="F30" s="72">
        <v>1</v>
      </c>
      <c r="G30" s="72"/>
      <c r="H30" s="72"/>
      <c r="I30" s="72">
        <v>1</v>
      </c>
      <c r="J30" s="72"/>
      <c r="K30" s="72"/>
      <c r="L30" s="72">
        <v>1</v>
      </c>
      <c r="M30" s="72"/>
      <c r="N30" s="72"/>
      <c r="O30" s="72">
        <v>1</v>
      </c>
      <c r="P30" s="72"/>
      <c r="Q30" s="72"/>
      <c r="R30" s="72">
        <v>1</v>
      </c>
      <c r="S30" s="72"/>
      <c r="T30" s="17">
        <f t="shared" si="3"/>
        <v>5</v>
      </c>
    </row>
    <row r="31" spans="1:20" ht="62.25" customHeight="1" x14ac:dyDescent="0.2">
      <c r="A31" s="1">
        <v>3</v>
      </c>
      <c r="B31" s="81"/>
      <c r="C31" s="82"/>
      <c r="D31" s="32" t="s">
        <v>48</v>
      </c>
      <c r="E31" s="72"/>
      <c r="F31" s="72">
        <v>1</v>
      </c>
      <c r="G31" s="72"/>
      <c r="H31" s="72"/>
      <c r="I31" s="72">
        <v>1</v>
      </c>
      <c r="J31" s="72"/>
      <c r="K31" s="72"/>
      <c r="L31" s="72">
        <v>1</v>
      </c>
      <c r="M31" s="72"/>
      <c r="N31" s="72"/>
      <c r="O31" s="72">
        <v>1</v>
      </c>
      <c r="P31" s="72"/>
      <c r="Q31" s="72"/>
      <c r="R31" s="72">
        <v>1</v>
      </c>
      <c r="S31" s="72"/>
      <c r="T31" s="17">
        <f t="shared" si="3"/>
        <v>5</v>
      </c>
    </row>
    <row r="32" spans="1:20" ht="41.25" customHeight="1" x14ac:dyDescent="0.2">
      <c r="A32" s="1">
        <v>4</v>
      </c>
      <c r="B32" s="81"/>
      <c r="C32" s="82"/>
      <c r="D32" s="32" t="s">
        <v>25</v>
      </c>
      <c r="E32" s="72"/>
      <c r="F32" s="72"/>
      <c r="G32" s="72">
        <v>1</v>
      </c>
      <c r="H32" s="72"/>
      <c r="I32" s="72"/>
      <c r="J32" s="72">
        <v>1</v>
      </c>
      <c r="K32" s="72"/>
      <c r="L32" s="72"/>
      <c r="M32" s="72">
        <v>1</v>
      </c>
      <c r="N32" s="72"/>
      <c r="O32" s="72"/>
      <c r="P32" s="72">
        <v>1</v>
      </c>
      <c r="Q32" s="72"/>
      <c r="R32" s="72"/>
      <c r="S32" s="72">
        <v>1</v>
      </c>
      <c r="T32" s="17">
        <f t="shared" si="3"/>
        <v>5</v>
      </c>
    </row>
    <row r="33" spans="1:20" ht="61.5" customHeight="1" x14ac:dyDescent="0.2">
      <c r="A33" s="1">
        <v>5</v>
      </c>
      <c r="B33" s="81"/>
      <c r="C33" s="82"/>
      <c r="D33" s="32" t="s">
        <v>80</v>
      </c>
      <c r="E33" s="72"/>
      <c r="F33" s="72">
        <v>1</v>
      </c>
      <c r="G33" s="72"/>
      <c r="H33" s="72">
        <v>1</v>
      </c>
      <c r="I33" s="72"/>
      <c r="J33" s="72"/>
      <c r="K33" s="72"/>
      <c r="L33" s="72">
        <v>1</v>
      </c>
      <c r="M33" s="72"/>
      <c r="N33" s="72">
        <v>1</v>
      </c>
      <c r="O33" s="72"/>
      <c r="P33" s="72"/>
      <c r="Q33" s="72">
        <v>1</v>
      </c>
      <c r="R33" s="72"/>
      <c r="S33" s="72"/>
      <c r="T33" s="17">
        <f t="shared" si="3"/>
        <v>5</v>
      </c>
    </row>
    <row r="34" spans="1:20" ht="18" customHeight="1" x14ac:dyDescent="0.2">
      <c r="B34" s="81"/>
      <c r="C34" s="82"/>
      <c r="D34" s="31" t="s">
        <v>3</v>
      </c>
      <c r="E34" s="71">
        <f>SUM(E29:E33)</f>
        <v>0</v>
      </c>
      <c r="F34" s="71">
        <f t="shared" ref="F34:S34" si="4">SUM(F29:F33)</f>
        <v>4</v>
      </c>
      <c r="G34" s="71">
        <f t="shared" si="4"/>
        <v>1</v>
      </c>
      <c r="H34" s="71">
        <f t="shared" si="4"/>
        <v>1</v>
      </c>
      <c r="I34" s="71">
        <f t="shared" si="4"/>
        <v>3</v>
      </c>
      <c r="J34" s="71">
        <f t="shared" si="4"/>
        <v>1</v>
      </c>
      <c r="K34" s="71">
        <f t="shared" si="4"/>
        <v>0</v>
      </c>
      <c r="L34" s="71">
        <f t="shared" si="4"/>
        <v>4</v>
      </c>
      <c r="M34" s="71">
        <f t="shared" si="4"/>
        <v>1</v>
      </c>
      <c r="N34" s="71">
        <f t="shared" si="4"/>
        <v>1</v>
      </c>
      <c r="O34" s="71">
        <f t="shared" si="4"/>
        <v>3</v>
      </c>
      <c r="P34" s="71">
        <f t="shared" si="4"/>
        <v>1</v>
      </c>
      <c r="Q34" s="71">
        <f t="shared" si="4"/>
        <v>1</v>
      </c>
      <c r="R34" s="71">
        <f t="shared" si="4"/>
        <v>3</v>
      </c>
      <c r="S34" s="71">
        <f t="shared" si="4"/>
        <v>1</v>
      </c>
      <c r="T34" s="17">
        <f t="shared" si="3"/>
        <v>25</v>
      </c>
    </row>
    <row r="35" spans="1:20" ht="37.5" customHeight="1" x14ac:dyDescent="0.2">
      <c r="B35" s="81"/>
      <c r="C35" s="82"/>
      <c r="D35" s="22" t="s">
        <v>17</v>
      </c>
      <c r="E35" s="90" t="s">
        <v>75</v>
      </c>
      <c r="F35" s="91"/>
      <c r="G35" s="92"/>
      <c r="H35" s="90" t="s">
        <v>76</v>
      </c>
      <c r="I35" s="91"/>
      <c r="J35" s="92"/>
      <c r="K35" s="90" t="s">
        <v>75</v>
      </c>
      <c r="L35" s="91"/>
      <c r="M35" s="92"/>
      <c r="N35" s="90" t="s">
        <v>76</v>
      </c>
      <c r="O35" s="91"/>
      <c r="P35" s="92"/>
      <c r="Q35" s="90" t="s">
        <v>76</v>
      </c>
      <c r="R35" s="91"/>
      <c r="S35" s="92"/>
      <c r="T35" s="17"/>
    </row>
    <row r="36" spans="1:20" ht="18" customHeight="1" x14ac:dyDescent="0.2">
      <c r="B36" s="81" t="s">
        <v>5</v>
      </c>
      <c r="C36" s="8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1"/>
      <c r="C37" s="82"/>
      <c r="D37" s="32" t="s">
        <v>26</v>
      </c>
      <c r="E37" s="73"/>
      <c r="F37" s="74">
        <v>1</v>
      </c>
      <c r="G37" s="75"/>
      <c r="H37" s="73"/>
      <c r="I37" s="74">
        <v>1</v>
      </c>
      <c r="J37" s="75"/>
      <c r="K37" s="73"/>
      <c r="L37" s="74">
        <v>1</v>
      </c>
      <c r="M37" s="75"/>
      <c r="N37" s="73"/>
      <c r="O37" s="74">
        <v>1</v>
      </c>
      <c r="P37" s="75"/>
      <c r="Q37" s="73"/>
      <c r="R37" s="74">
        <v>1</v>
      </c>
      <c r="S37" s="75"/>
      <c r="T37" s="17">
        <f t="shared" ref="T37:T43" si="5">SUM(E37:S37)</f>
        <v>5</v>
      </c>
    </row>
    <row r="38" spans="1:20" ht="57" customHeight="1" x14ac:dyDescent="0.2">
      <c r="A38" s="1">
        <v>2</v>
      </c>
      <c r="B38" s="81"/>
      <c r="C38" s="82"/>
      <c r="D38" s="32" t="s">
        <v>49</v>
      </c>
      <c r="E38" s="70"/>
      <c r="F38" s="70">
        <v>1</v>
      </c>
      <c r="G38" s="70"/>
      <c r="H38" s="70"/>
      <c r="I38" s="70">
        <v>1</v>
      </c>
      <c r="J38" s="70"/>
      <c r="K38" s="70"/>
      <c r="L38" s="70">
        <v>1</v>
      </c>
      <c r="M38" s="70"/>
      <c r="N38" s="70"/>
      <c r="O38" s="70">
        <v>1</v>
      </c>
      <c r="P38" s="70"/>
      <c r="Q38" s="70"/>
      <c r="R38" s="70">
        <v>1</v>
      </c>
      <c r="S38" s="70"/>
      <c r="T38" s="17">
        <f t="shared" si="5"/>
        <v>5</v>
      </c>
    </row>
    <row r="39" spans="1:20" ht="78.75" customHeight="1" x14ac:dyDescent="0.2">
      <c r="A39" s="1">
        <v>3</v>
      </c>
      <c r="B39" s="81"/>
      <c r="C39" s="82"/>
      <c r="D39" s="32" t="s">
        <v>81</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81"/>
      <c r="C40" s="82"/>
      <c r="D40" s="32" t="s">
        <v>50</v>
      </c>
      <c r="E40" s="30"/>
      <c r="F40" s="30">
        <v>1</v>
      </c>
      <c r="G40" s="30"/>
      <c r="H40" s="30"/>
      <c r="I40" s="30">
        <v>1</v>
      </c>
      <c r="J40" s="30"/>
      <c r="K40" s="30"/>
      <c r="L40" s="30">
        <v>1</v>
      </c>
      <c r="M40" s="30"/>
      <c r="N40" s="30"/>
      <c r="O40" s="30">
        <v>1</v>
      </c>
      <c r="P40" s="30"/>
      <c r="Q40" s="30"/>
      <c r="R40" s="30">
        <v>1</v>
      </c>
      <c r="S40" s="30"/>
      <c r="T40" s="17">
        <f t="shared" si="5"/>
        <v>5</v>
      </c>
    </row>
    <row r="41" spans="1:20" ht="87.75" customHeight="1" x14ac:dyDescent="0.2">
      <c r="A41" s="1">
        <v>5</v>
      </c>
      <c r="B41" s="81"/>
      <c r="C41" s="82"/>
      <c r="D41" s="32" t="s">
        <v>51</v>
      </c>
      <c r="E41" s="30"/>
      <c r="F41" s="30">
        <v>1</v>
      </c>
      <c r="G41" s="30"/>
      <c r="H41" s="30"/>
      <c r="I41" s="30">
        <v>1</v>
      </c>
      <c r="J41" s="30"/>
      <c r="K41" s="30"/>
      <c r="L41" s="30">
        <v>1</v>
      </c>
      <c r="M41" s="30"/>
      <c r="N41" s="30"/>
      <c r="O41" s="30">
        <v>1</v>
      </c>
      <c r="P41" s="30"/>
      <c r="Q41" s="30"/>
      <c r="R41" s="30">
        <v>1</v>
      </c>
      <c r="S41" s="30"/>
      <c r="T41" s="17">
        <f t="shared" si="5"/>
        <v>5</v>
      </c>
    </row>
    <row r="42" spans="1:20" ht="66.75" customHeight="1" x14ac:dyDescent="0.2">
      <c r="A42" s="1">
        <v>6</v>
      </c>
      <c r="B42" s="81"/>
      <c r="C42" s="82"/>
      <c r="D42" s="32" t="s">
        <v>27</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81"/>
      <c r="C43" s="82"/>
      <c r="D43" s="31" t="s">
        <v>3</v>
      </c>
      <c r="E43" s="76">
        <f>SUM(E37:E42)</f>
        <v>1</v>
      </c>
      <c r="F43" s="76">
        <f t="shared" ref="F43:S43" si="6">SUM(F37:F42)</f>
        <v>5</v>
      </c>
      <c r="G43" s="76">
        <f t="shared" si="6"/>
        <v>0</v>
      </c>
      <c r="H43" s="76">
        <f t="shared" si="6"/>
        <v>1</v>
      </c>
      <c r="I43" s="76">
        <f t="shared" si="6"/>
        <v>5</v>
      </c>
      <c r="J43" s="76">
        <f t="shared" si="6"/>
        <v>0</v>
      </c>
      <c r="K43" s="76">
        <f t="shared" si="6"/>
        <v>1</v>
      </c>
      <c r="L43" s="76">
        <f t="shared" si="6"/>
        <v>5</v>
      </c>
      <c r="M43" s="76">
        <f t="shared" si="6"/>
        <v>0</v>
      </c>
      <c r="N43" s="76">
        <f t="shared" si="6"/>
        <v>1</v>
      </c>
      <c r="O43" s="76">
        <f t="shared" si="6"/>
        <v>5</v>
      </c>
      <c r="P43" s="76">
        <f t="shared" si="6"/>
        <v>0</v>
      </c>
      <c r="Q43" s="76">
        <f t="shared" si="6"/>
        <v>1</v>
      </c>
      <c r="R43" s="76">
        <f t="shared" si="6"/>
        <v>5</v>
      </c>
      <c r="S43" s="76">
        <f t="shared" si="6"/>
        <v>0</v>
      </c>
      <c r="T43" s="33">
        <f t="shared" si="5"/>
        <v>30</v>
      </c>
    </row>
    <row r="44" spans="1:20" ht="37.5" customHeight="1" x14ac:dyDescent="0.2">
      <c r="B44" s="81"/>
      <c r="C44" s="82"/>
      <c r="D44" s="22" t="s">
        <v>17</v>
      </c>
      <c r="E44" s="87" t="s">
        <v>72</v>
      </c>
      <c r="F44" s="88"/>
      <c r="G44" s="89"/>
      <c r="H44" s="87" t="s">
        <v>72</v>
      </c>
      <c r="I44" s="88"/>
      <c r="J44" s="89"/>
      <c r="K44" s="87" t="s">
        <v>72</v>
      </c>
      <c r="L44" s="88"/>
      <c r="M44" s="89"/>
      <c r="N44" s="87" t="s">
        <v>72</v>
      </c>
      <c r="O44" s="88"/>
      <c r="P44" s="89"/>
      <c r="Q44" s="87" t="s">
        <v>72</v>
      </c>
      <c r="R44" s="88"/>
      <c r="S44" s="89"/>
      <c r="T44" s="17"/>
    </row>
    <row r="45" spans="1:20" ht="18" customHeight="1" x14ac:dyDescent="0.2">
      <c r="B45" s="81" t="s">
        <v>6</v>
      </c>
      <c r="C45" s="8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1"/>
      <c r="C46" s="82"/>
      <c r="D46" s="27" t="s">
        <v>28</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1"/>
      <c r="C47" s="82"/>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81"/>
      <c r="C48" s="82"/>
      <c r="D48" s="22" t="s">
        <v>17</v>
      </c>
      <c r="E48" s="83" t="s">
        <v>77</v>
      </c>
      <c r="F48" s="84"/>
      <c r="G48" s="85"/>
      <c r="H48" s="83" t="s">
        <v>77</v>
      </c>
      <c r="I48" s="84"/>
      <c r="J48" s="85"/>
      <c r="K48" s="83" t="s">
        <v>77</v>
      </c>
      <c r="L48" s="84"/>
      <c r="M48" s="85"/>
      <c r="N48" s="83" t="s">
        <v>77</v>
      </c>
      <c r="O48" s="84"/>
      <c r="P48" s="85"/>
      <c r="Q48" s="83" t="s">
        <v>77</v>
      </c>
      <c r="R48" s="84"/>
      <c r="S48" s="85"/>
      <c r="T48" s="17"/>
    </row>
    <row r="49" spans="1:20" ht="18" customHeight="1" x14ac:dyDescent="0.2">
      <c r="B49" s="93" t="s">
        <v>11</v>
      </c>
      <c r="C49" s="94"/>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93"/>
      <c r="C50" s="94"/>
      <c r="D50" s="32" t="s">
        <v>29</v>
      </c>
      <c r="E50" s="30"/>
      <c r="F50" s="30"/>
      <c r="G50" s="30">
        <v>1</v>
      </c>
      <c r="H50" s="30"/>
      <c r="I50" s="30"/>
      <c r="J50" s="30">
        <v>1</v>
      </c>
      <c r="K50" s="30">
        <v>1</v>
      </c>
      <c r="L50" s="30"/>
      <c r="M50" s="30"/>
      <c r="N50" s="30"/>
      <c r="O50" s="30"/>
      <c r="P50" s="30">
        <v>1</v>
      </c>
      <c r="Q50" s="30"/>
      <c r="R50" s="30"/>
      <c r="S50" s="30">
        <v>1</v>
      </c>
      <c r="T50" s="17">
        <f>SUM(E50:S50)</f>
        <v>5</v>
      </c>
    </row>
    <row r="51" spans="1:20" ht="30" customHeight="1" x14ac:dyDescent="0.2">
      <c r="B51" s="93"/>
      <c r="C51" s="94"/>
      <c r="D51" s="31" t="s">
        <v>3</v>
      </c>
      <c r="E51" s="77">
        <f t="shared" ref="E51:S51" si="8">SUM(E50:E50)</f>
        <v>0</v>
      </c>
      <c r="F51" s="77">
        <f t="shared" si="8"/>
        <v>0</v>
      </c>
      <c r="G51" s="77">
        <f t="shared" si="8"/>
        <v>1</v>
      </c>
      <c r="H51" s="77">
        <f t="shared" si="8"/>
        <v>0</v>
      </c>
      <c r="I51" s="77">
        <f t="shared" si="8"/>
        <v>0</v>
      </c>
      <c r="J51" s="77">
        <f t="shared" si="8"/>
        <v>1</v>
      </c>
      <c r="K51" s="77">
        <f t="shared" si="8"/>
        <v>1</v>
      </c>
      <c r="L51" s="77">
        <f t="shared" si="8"/>
        <v>0</v>
      </c>
      <c r="M51" s="77">
        <f t="shared" si="8"/>
        <v>0</v>
      </c>
      <c r="N51" s="77">
        <f t="shared" si="8"/>
        <v>0</v>
      </c>
      <c r="O51" s="77">
        <f t="shared" si="8"/>
        <v>0</v>
      </c>
      <c r="P51" s="77">
        <f t="shared" si="8"/>
        <v>1</v>
      </c>
      <c r="Q51" s="77">
        <f t="shared" si="8"/>
        <v>0</v>
      </c>
      <c r="R51" s="77">
        <f t="shared" si="8"/>
        <v>0</v>
      </c>
      <c r="S51" s="77">
        <f t="shared" si="8"/>
        <v>1</v>
      </c>
      <c r="T51" s="17">
        <f>SUM(E51:S51)</f>
        <v>5</v>
      </c>
    </row>
    <row r="52" spans="1:20" ht="51" customHeight="1" x14ac:dyDescent="0.2">
      <c r="B52" s="93"/>
      <c r="C52" s="94"/>
      <c r="D52" s="22" t="s">
        <v>17</v>
      </c>
      <c r="E52" s="78" t="s">
        <v>73</v>
      </c>
      <c r="F52" s="79"/>
      <c r="G52" s="80"/>
      <c r="H52" s="78" t="s">
        <v>73</v>
      </c>
      <c r="I52" s="79"/>
      <c r="J52" s="80"/>
      <c r="K52" s="78" t="s">
        <v>74</v>
      </c>
      <c r="L52" s="79"/>
      <c r="M52" s="80"/>
      <c r="N52" s="78" t="s">
        <v>66</v>
      </c>
      <c r="O52" s="79"/>
      <c r="P52" s="80"/>
      <c r="Q52" s="78" t="s">
        <v>66</v>
      </c>
      <c r="R52" s="79"/>
      <c r="S52" s="80"/>
      <c r="T52" s="17"/>
    </row>
    <row r="53" spans="1:20" x14ac:dyDescent="0.25">
      <c r="E53" s="62">
        <f t="shared" ref="E53:S53" si="9">+E51+E47+E43+E34+E26+E17</f>
        <v>11</v>
      </c>
      <c r="F53" s="62">
        <f t="shared" si="9"/>
        <v>10</v>
      </c>
      <c r="G53" s="62">
        <f t="shared" si="9"/>
        <v>2</v>
      </c>
      <c r="H53" s="62">
        <f t="shared" si="9"/>
        <v>12</v>
      </c>
      <c r="I53" s="62">
        <f t="shared" si="9"/>
        <v>9</v>
      </c>
      <c r="J53" s="62">
        <f t="shared" si="9"/>
        <v>2</v>
      </c>
      <c r="K53" s="62">
        <f t="shared" si="9"/>
        <v>12</v>
      </c>
      <c r="L53" s="62">
        <f t="shared" si="9"/>
        <v>10</v>
      </c>
      <c r="M53" s="62">
        <f t="shared" si="9"/>
        <v>1</v>
      </c>
      <c r="N53" s="62">
        <f t="shared" si="9"/>
        <v>12</v>
      </c>
      <c r="O53" s="62">
        <f t="shared" si="9"/>
        <v>9</v>
      </c>
      <c r="P53" s="62">
        <f t="shared" si="9"/>
        <v>2</v>
      </c>
      <c r="Q53" s="62">
        <f t="shared" si="9"/>
        <v>12</v>
      </c>
      <c r="R53" s="62">
        <f t="shared" si="9"/>
        <v>9</v>
      </c>
      <c r="S53" s="62">
        <f t="shared" si="9"/>
        <v>2</v>
      </c>
    </row>
    <row r="54" spans="1:20" s="1" customFormat="1" x14ac:dyDescent="0.25">
      <c r="A54" s="1">
        <f>A50+A46+A42+A33+A25+A16</f>
        <v>23</v>
      </c>
      <c r="E54" s="86">
        <f>+E53+F53+G53</f>
        <v>23</v>
      </c>
      <c r="F54" s="86"/>
      <c r="G54" s="86"/>
      <c r="H54" s="86">
        <f t="shared" ref="H54" si="10">+H53+I53+J53</f>
        <v>23</v>
      </c>
      <c r="I54" s="86"/>
      <c r="J54" s="86"/>
      <c r="K54" s="86">
        <f t="shared" ref="K54" si="11">+K53+L53+M53</f>
        <v>23</v>
      </c>
      <c r="L54" s="86"/>
      <c r="M54" s="86"/>
      <c r="N54" s="86">
        <f t="shared" ref="N54" si="12">+N53+O53+P53</f>
        <v>23</v>
      </c>
      <c r="O54" s="86"/>
      <c r="P54" s="86"/>
      <c r="Q54" s="86">
        <f t="shared" ref="Q54" si="13">+Q53+R53+S53</f>
        <v>23</v>
      </c>
      <c r="R54" s="86"/>
      <c r="S54" s="86"/>
      <c r="T54" s="66"/>
    </row>
    <row r="55" spans="1:20" x14ac:dyDescent="0.25">
      <c r="D55" s="36" t="s">
        <v>0</v>
      </c>
      <c r="E55" s="37">
        <f>+H53+K53+N53+Q53</f>
        <v>48</v>
      </c>
      <c r="F55" s="38">
        <f>+E55/$E$58</f>
        <v>0.46153846153846156</v>
      </c>
    </row>
    <row r="56" spans="1:20" x14ac:dyDescent="0.25">
      <c r="D56" s="36" t="s">
        <v>1</v>
      </c>
      <c r="E56" s="37">
        <f>+F53+I53+L53+O53+R53</f>
        <v>47</v>
      </c>
      <c r="F56" s="38">
        <f t="shared" ref="F56:F58" si="14">+E56/$E$58</f>
        <v>0.45192307692307693</v>
      </c>
    </row>
    <row r="57" spans="1:20" x14ac:dyDescent="0.25">
      <c r="D57" s="36" t="s">
        <v>2</v>
      </c>
      <c r="E57" s="37">
        <f>+G53+J53+M53+P53+S53</f>
        <v>9</v>
      </c>
      <c r="F57" s="38">
        <f t="shared" si="14"/>
        <v>8.6538461538461536E-2</v>
      </c>
    </row>
    <row r="58" spans="1:20" x14ac:dyDescent="0.25">
      <c r="E58" s="37">
        <f>SUM(E55:E57)</f>
        <v>104</v>
      </c>
      <c r="F58" s="38">
        <f t="shared" si="14"/>
        <v>1</v>
      </c>
    </row>
    <row r="60" spans="1:20" x14ac:dyDescent="0.25">
      <c r="D60" s="64" t="s">
        <v>41</v>
      </c>
      <c r="E60" s="63"/>
      <c r="F60" s="65">
        <f>+F55+F57</f>
        <v>0.54807692307692313</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election activeCell="F6" sqref="F6"/>
    </sheetView>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97" t="s">
        <v>12</v>
      </c>
      <c r="F2" s="98"/>
      <c r="G2" s="98"/>
      <c r="H2" s="98"/>
      <c r="I2" s="98"/>
      <c r="J2" s="98"/>
      <c r="K2" s="98"/>
      <c r="L2" s="98"/>
      <c r="M2" s="98"/>
      <c r="N2" s="98"/>
      <c r="O2" s="98"/>
      <c r="P2" s="98"/>
      <c r="Q2" s="98"/>
      <c r="R2" s="98"/>
      <c r="S2" s="98"/>
      <c r="T2" s="99"/>
    </row>
    <row r="3" spans="1:20" s="2" customFormat="1" ht="15" customHeight="1" x14ac:dyDescent="0.2">
      <c r="A3" s="1"/>
      <c r="E3" s="100"/>
      <c r="F3" s="101"/>
      <c r="G3" s="101"/>
      <c r="H3" s="101"/>
      <c r="I3" s="101"/>
      <c r="J3" s="101"/>
      <c r="K3" s="101"/>
      <c r="L3" s="101"/>
      <c r="M3" s="101"/>
      <c r="N3" s="101"/>
      <c r="O3" s="101"/>
      <c r="P3" s="101"/>
      <c r="Q3" s="101"/>
      <c r="R3" s="101"/>
      <c r="S3" s="101"/>
      <c r="T3" s="102"/>
    </row>
    <row r="4" spans="1:20" s="2" customFormat="1" ht="15" customHeight="1" x14ac:dyDescent="0.2">
      <c r="A4" s="1"/>
      <c r="E4" s="123"/>
      <c r="F4" s="124"/>
      <c r="G4" s="124"/>
      <c r="H4" s="124"/>
      <c r="I4" s="124"/>
      <c r="J4" s="124"/>
      <c r="K4" s="124"/>
      <c r="L4" s="124"/>
      <c r="M4" s="124"/>
      <c r="N4" s="124"/>
      <c r="O4" s="124"/>
      <c r="P4" s="124"/>
      <c r="Q4" s="124"/>
      <c r="R4" s="124"/>
      <c r="S4" s="124"/>
      <c r="T4" s="125"/>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03" t="s">
        <v>78</v>
      </c>
      <c r="D7" s="103"/>
      <c r="E7" s="103"/>
      <c r="K7" s="10"/>
      <c r="T7" s="10"/>
    </row>
    <row r="8" spans="1:20" s="2" customFormat="1" ht="14.25" customHeight="1" x14ac:dyDescent="0.2">
      <c r="A8" s="1"/>
      <c r="C8" s="11" t="s">
        <v>44</v>
      </c>
      <c r="D8" s="11"/>
      <c r="E8" s="11"/>
      <c r="K8" s="10"/>
      <c r="T8" s="10"/>
    </row>
    <row r="9" spans="1:20" s="2" customFormat="1" ht="12.75" x14ac:dyDescent="0.2">
      <c r="A9" s="1"/>
      <c r="C9" s="104" t="s">
        <v>79</v>
      </c>
      <c r="D9" s="104"/>
      <c r="E9" s="104"/>
      <c r="K9" s="10"/>
      <c r="T9" s="10"/>
    </row>
    <row r="10" spans="1:20" s="2" customFormat="1" ht="12.75" x14ac:dyDescent="0.2">
      <c r="A10" s="1"/>
      <c r="C10" s="104" t="s">
        <v>45</v>
      </c>
      <c r="D10" s="104"/>
      <c r="E10" s="104"/>
      <c r="K10" s="10"/>
      <c r="T10" s="10"/>
    </row>
    <row r="11" spans="1:20" s="2" customFormat="1" ht="12.75" x14ac:dyDescent="0.2">
      <c r="A11" s="1"/>
      <c r="B11" s="127" t="s">
        <v>30</v>
      </c>
      <c r="C11" s="128"/>
      <c r="D11" s="128"/>
      <c r="E11" s="128"/>
      <c r="F11" s="128"/>
      <c r="G11" s="128"/>
      <c r="H11" s="128"/>
      <c r="I11" s="128"/>
      <c r="J11" s="42"/>
      <c r="K11" s="43"/>
      <c r="T11" s="10"/>
    </row>
    <row r="12" spans="1:20" s="2" customFormat="1" ht="12.75" x14ac:dyDescent="0.2">
      <c r="A12" s="1"/>
      <c r="B12" s="127"/>
      <c r="C12" s="128"/>
      <c r="D12" s="128"/>
      <c r="E12" s="128"/>
      <c r="F12" s="128"/>
      <c r="G12" s="128"/>
      <c r="H12" s="128"/>
      <c r="I12" s="128"/>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29">
        <v>1430395</v>
      </c>
      <c r="F14" s="130"/>
      <c r="G14" s="131"/>
      <c r="H14" s="129">
        <v>15896287</v>
      </c>
      <c r="I14" s="130"/>
      <c r="J14" s="131"/>
      <c r="K14" s="129">
        <v>25035796</v>
      </c>
      <c r="L14" s="130"/>
      <c r="M14" s="131"/>
      <c r="N14" s="129">
        <v>42079886</v>
      </c>
      <c r="O14" s="130"/>
      <c r="P14" s="131"/>
      <c r="Q14" s="129">
        <v>4412931</v>
      </c>
      <c r="R14" s="130"/>
      <c r="S14" s="131"/>
      <c r="T14" s="48"/>
    </row>
    <row r="15" spans="1:20" s="2" customFormat="1" ht="25.5" x14ac:dyDescent="0.2">
      <c r="A15" s="1"/>
      <c r="B15" s="122" t="s">
        <v>8</v>
      </c>
      <c r="C15" s="94"/>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22"/>
      <c r="C16" s="94"/>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22"/>
      <c r="C17" s="94"/>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22"/>
      <c r="C18" s="94"/>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22"/>
      <c r="C19" s="94"/>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22"/>
      <c r="C20" s="94"/>
      <c r="D20" s="55" t="s">
        <v>17</v>
      </c>
      <c r="E20" s="126" t="s">
        <v>57</v>
      </c>
      <c r="F20" s="126"/>
      <c r="G20" s="126"/>
      <c r="H20" s="126" t="s">
        <v>57</v>
      </c>
      <c r="I20" s="126"/>
      <c r="J20" s="126"/>
      <c r="K20" s="126" t="s">
        <v>57</v>
      </c>
      <c r="L20" s="126"/>
      <c r="M20" s="126"/>
      <c r="N20" s="126" t="s">
        <v>57</v>
      </c>
      <c r="O20" s="126"/>
      <c r="P20" s="126"/>
      <c r="Q20" s="126" t="s">
        <v>57</v>
      </c>
      <c r="R20" s="126"/>
      <c r="S20" s="126"/>
    </row>
    <row r="21" spans="1:20" s="2" customFormat="1" ht="18" customHeight="1" x14ac:dyDescent="0.2">
      <c r="A21" s="1"/>
      <c r="B21" s="122" t="s">
        <v>18</v>
      </c>
      <c r="C21" s="94"/>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22"/>
      <c r="C22" s="94"/>
      <c r="D22" s="56" t="s">
        <v>31</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22"/>
      <c r="C23" s="94"/>
      <c r="D23" s="56" t="s">
        <v>32</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22"/>
      <c r="C24" s="94"/>
      <c r="D24" s="29" t="s">
        <v>33</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22"/>
      <c r="C25" s="94"/>
      <c r="D25" s="29" t="s">
        <v>34</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22"/>
      <c r="C26" s="94"/>
      <c r="D26" s="56" t="s">
        <v>52</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22"/>
      <c r="C27" s="94"/>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22"/>
      <c r="C28" s="94"/>
      <c r="D28" s="55" t="s">
        <v>17</v>
      </c>
      <c r="E28" s="115" t="s">
        <v>58</v>
      </c>
      <c r="F28" s="116"/>
      <c r="G28" s="117"/>
      <c r="H28" s="115" t="s">
        <v>58</v>
      </c>
      <c r="I28" s="116"/>
      <c r="J28" s="117"/>
      <c r="K28" s="115" t="s">
        <v>58</v>
      </c>
      <c r="L28" s="116"/>
      <c r="M28" s="117"/>
      <c r="N28" s="115" t="s">
        <v>58</v>
      </c>
      <c r="O28" s="116"/>
      <c r="P28" s="117"/>
      <c r="Q28" s="115" t="s">
        <v>58</v>
      </c>
      <c r="R28" s="116"/>
      <c r="S28" s="117"/>
    </row>
    <row r="29" spans="1:20" s="2" customFormat="1" ht="18" customHeight="1" x14ac:dyDescent="0.2">
      <c r="A29" s="1"/>
      <c r="B29" s="122" t="s">
        <v>4</v>
      </c>
      <c r="C29" s="94"/>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22"/>
      <c r="C30" s="94"/>
      <c r="D30" s="56" t="s">
        <v>35</v>
      </c>
      <c r="E30" s="53">
        <v>1</v>
      </c>
      <c r="F30" s="53"/>
      <c r="G30" s="53"/>
      <c r="H30" s="53">
        <v>1</v>
      </c>
      <c r="I30" s="53"/>
      <c r="J30" s="53"/>
      <c r="K30" s="53">
        <v>1</v>
      </c>
      <c r="L30" s="53"/>
      <c r="M30" s="53"/>
      <c r="N30" s="53"/>
      <c r="O30" s="53">
        <v>1</v>
      </c>
      <c r="P30" s="53"/>
      <c r="Q30" s="53"/>
      <c r="R30" s="53">
        <v>1</v>
      </c>
      <c r="S30" s="53"/>
      <c r="T30" s="48">
        <f>SUM(E30:S30)</f>
        <v>5</v>
      </c>
    </row>
    <row r="31" spans="1:20" s="2" customFormat="1" ht="18" customHeight="1" x14ac:dyDescent="0.2">
      <c r="A31" s="1"/>
      <c r="B31" s="122"/>
      <c r="C31" s="94"/>
      <c r="D31" s="54" t="s">
        <v>3</v>
      </c>
      <c r="E31" s="51">
        <f t="shared" ref="E31:S31" si="3">SUM(E30:E30)</f>
        <v>1</v>
      </c>
      <c r="F31" s="51">
        <f t="shared" si="3"/>
        <v>0</v>
      </c>
      <c r="G31" s="51">
        <f t="shared" si="3"/>
        <v>0</v>
      </c>
      <c r="H31" s="51">
        <f t="shared" si="3"/>
        <v>1</v>
      </c>
      <c r="I31" s="51">
        <f t="shared" si="3"/>
        <v>0</v>
      </c>
      <c r="J31" s="51">
        <f t="shared" si="3"/>
        <v>0</v>
      </c>
      <c r="K31" s="51">
        <f t="shared" si="3"/>
        <v>1</v>
      </c>
      <c r="L31" s="51">
        <f t="shared" si="3"/>
        <v>0</v>
      </c>
      <c r="M31" s="51">
        <f t="shared" si="3"/>
        <v>0</v>
      </c>
      <c r="N31" s="51">
        <f t="shared" si="3"/>
        <v>0</v>
      </c>
      <c r="O31" s="51">
        <f t="shared" si="3"/>
        <v>1</v>
      </c>
      <c r="P31" s="51">
        <f t="shared" si="3"/>
        <v>0</v>
      </c>
      <c r="Q31" s="51">
        <f t="shared" si="3"/>
        <v>0</v>
      </c>
      <c r="R31" s="51">
        <f t="shared" si="3"/>
        <v>1</v>
      </c>
      <c r="S31" s="51">
        <f t="shared" si="3"/>
        <v>0</v>
      </c>
      <c r="T31" s="48">
        <f>SUM(E31:S31)</f>
        <v>5</v>
      </c>
    </row>
    <row r="32" spans="1:20" s="2" customFormat="1" ht="37.5" customHeight="1" x14ac:dyDescent="0.2">
      <c r="A32" s="1"/>
      <c r="B32" s="122"/>
      <c r="C32" s="94"/>
      <c r="D32" s="55" t="s">
        <v>17</v>
      </c>
      <c r="E32" s="115" t="s">
        <v>59</v>
      </c>
      <c r="F32" s="116"/>
      <c r="G32" s="117"/>
      <c r="H32" s="115" t="s">
        <v>59</v>
      </c>
      <c r="I32" s="116"/>
      <c r="J32" s="117"/>
      <c r="K32" s="115" t="s">
        <v>59</v>
      </c>
      <c r="L32" s="116"/>
      <c r="M32" s="117"/>
      <c r="N32" s="115" t="s">
        <v>67</v>
      </c>
      <c r="O32" s="116"/>
      <c r="P32" s="117"/>
      <c r="Q32" s="115" t="s">
        <v>69</v>
      </c>
      <c r="R32" s="116"/>
      <c r="S32" s="117"/>
    </row>
    <row r="33" spans="1:20" s="2" customFormat="1" ht="18" customHeight="1" x14ac:dyDescent="0.2">
      <c r="A33" s="1"/>
      <c r="B33" s="122" t="s">
        <v>5</v>
      </c>
      <c r="C33" s="94"/>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22"/>
      <c r="C34" s="94"/>
      <c r="D34" s="57" t="s">
        <v>36</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22"/>
      <c r="C35" s="94"/>
      <c r="D35" s="32" t="s">
        <v>37</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22"/>
      <c r="C36" s="94"/>
      <c r="D36" s="57" t="s">
        <v>38</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22"/>
      <c r="C37" s="94"/>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22"/>
      <c r="C38" s="94"/>
      <c r="D38" s="55" t="s">
        <v>17</v>
      </c>
      <c r="E38" s="115" t="s">
        <v>60</v>
      </c>
      <c r="F38" s="116"/>
      <c r="G38" s="117"/>
      <c r="H38" s="115" t="s">
        <v>60</v>
      </c>
      <c r="I38" s="116"/>
      <c r="J38" s="117"/>
      <c r="K38" s="115" t="s">
        <v>60</v>
      </c>
      <c r="L38" s="116"/>
      <c r="M38" s="117"/>
      <c r="N38" s="115" t="s">
        <v>60</v>
      </c>
      <c r="O38" s="116"/>
      <c r="P38" s="117"/>
      <c r="Q38" s="115" t="s">
        <v>60</v>
      </c>
      <c r="R38" s="116"/>
      <c r="S38" s="117"/>
    </row>
    <row r="39" spans="1:20" s="2" customFormat="1" ht="18" customHeight="1" x14ac:dyDescent="0.2">
      <c r="A39" s="1"/>
      <c r="B39" s="81" t="s">
        <v>6</v>
      </c>
      <c r="C39" s="8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1"/>
      <c r="C40" s="82"/>
      <c r="D40" s="56" t="s">
        <v>39</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1"/>
      <c r="C41" s="82"/>
      <c r="D41" s="58" t="s">
        <v>53</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1"/>
      <c r="C42" s="82"/>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1"/>
      <c r="C43" s="82"/>
      <c r="D43" s="55" t="s">
        <v>17</v>
      </c>
      <c r="E43" s="121" t="s">
        <v>61</v>
      </c>
      <c r="F43" s="121"/>
      <c r="G43" s="121"/>
      <c r="H43" s="121" t="s">
        <v>61</v>
      </c>
      <c r="I43" s="121"/>
      <c r="J43" s="121"/>
      <c r="K43" s="121" t="s">
        <v>61</v>
      </c>
      <c r="L43" s="121"/>
      <c r="M43" s="121"/>
      <c r="N43" s="121" t="s">
        <v>61</v>
      </c>
      <c r="O43" s="121"/>
      <c r="P43" s="121"/>
      <c r="Q43" s="121" t="s">
        <v>61</v>
      </c>
      <c r="R43" s="121"/>
      <c r="S43" s="121"/>
    </row>
    <row r="44" spans="1:20" s="2" customFormat="1" ht="37.5" customHeight="1" x14ac:dyDescent="0.2">
      <c r="A44" s="1"/>
      <c r="B44" s="120" t="s">
        <v>10</v>
      </c>
      <c r="C44" s="82"/>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0"/>
      <c r="C45" s="82"/>
      <c r="D45" s="59" t="s">
        <v>54</v>
      </c>
      <c r="E45" s="67"/>
      <c r="F45" s="67"/>
      <c r="G45" s="67">
        <v>1</v>
      </c>
      <c r="H45" s="67"/>
      <c r="I45" s="67"/>
      <c r="J45" s="67">
        <v>1</v>
      </c>
      <c r="K45" s="67">
        <v>1</v>
      </c>
      <c r="L45" s="67"/>
      <c r="M45" s="67"/>
      <c r="N45" s="67"/>
      <c r="O45" s="67"/>
      <c r="P45" s="67">
        <v>1</v>
      </c>
      <c r="Q45" s="67">
        <v>1</v>
      </c>
      <c r="R45" s="67"/>
      <c r="S45" s="67"/>
      <c r="T45" s="48">
        <f>SUM(E45:S45)</f>
        <v>5</v>
      </c>
    </row>
    <row r="46" spans="1:20" s="2" customFormat="1" ht="18" customHeight="1" x14ac:dyDescent="0.2">
      <c r="A46" s="1"/>
      <c r="B46" s="120"/>
      <c r="C46" s="82"/>
      <c r="D46" s="54" t="s">
        <v>3</v>
      </c>
      <c r="E46" s="51">
        <f t="shared" ref="E46:S46" si="6">SUM(E45:E45)</f>
        <v>0</v>
      </c>
      <c r="F46" s="51">
        <f t="shared" si="6"/>
        <v>0</v>
      </c>
      <c r="G46" s="51">
        <f t="shared" si="6"/>
        <v>1</v>
      </c>
      <c r="H46" s="51">
        <f t="shared" si="6"/>
        <v>0</v>
      </c>
      <c r="I46" s="51">
        <f t="shared" si="6"/>
        <v>0</v>
      </c>
      <c r="J46" s="51">
        <f t="shared" si="6"/>
        <v>1</v>
      </c>
      <c r="K46" s="51">
        <f t="shared" si="6"/>
        <v>1</v>
      </c>
      <c r="L46" s="51">
        <f t="shared" si="6"/>
        <v>0</v>
      </c>
      <c r="M46" s="51">
        <f t="shared" si="6"/>
        <v>0</v>
      </c>
      <c r="N46" s="51">
        <f t="shared" si="6"/>
        <v>0</v>
      </c>
      <c r="O46" s="51">
        <f t="shared" si="6"/>
        <v>0</v>
      </c>
      <c r="P46" s="51">
        <f t="shared" si="6"/>
        <v>1</v>
      </c>
      <c r="Q46" s="51">
        <f t="shared" si="6"/>
        <v>1</v>
      </c>
      <c r="R46" s="51">
        <f t="shared" si="6"/>
        <v>0</v>
      </c>
      <c r="S46" s="51">
        <f t="shared" si="6"/>
        <v>0</v>
      </c>
      <c r="T46" s="48">
        <f>SUM(E46:S46)</f>
        <v>5</v>
      </c>
    </row>
    <row r="47" spans="1:20" s="2" customFormat="1" ht="37.5" customHeight="1" x14ac:dyDescent="0.2">
      <c r="A47" s="1"/>
      <c r="B47" s="120"/>
      <c r="C47" s="82"/>
      <c r="D47" s="55" t="s">
        <v>17</v>
      </c>
      <c r="E47" s="118" t="s">
        <v>62</v>
      </c>
      <c r="F47" s="118"/>
      <c r="G47" s="118"/>
      <c r="H47" s="118" t="s">
        <v>64</v>
      </c>
      <c r="I47" s="118"/>
      <c r="J47" s="118"/>
      <c r="K47" s="118" t="s">
        <v>65</v>
      </c>
      <c r="L47" s="118"/>
      <c r="M47" s="118"/>
      <c r="N47" s="118" t="s">
        <v>68</v>
      </c>
      <c r="O47" s="118"/>
      <c r="P47" s="118"/>
      <c r="Q47" s="118" t="s">
        <v>65</v>
      </c>
      <c r="R47" s="118"/>
      <c r="S47" s="118"/>
      <c r="T47" s="48"/>
    </row>
    <row r="48" spans="1:20" s="2" customFormat="1" ht="18" customHeight="1" x14ac:dyDescent="0.2">
      <c r="A48" s="1"/>
      <c r="B48" s="93" t="s">
        <v>11</v>
      </c>
      <c r="C48" s="94"/>
      <c r="D48" s="55" t="s">
        <v>40</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93"/>
      <c r="C49" s="94"/>
      <c r="D49" s="32" t="s">
        <v>55</v>
      </c>
      <c r="E49" s="67"/>
      <c r="F49" s="67"/>
      <c r="G49" s="67">
        <v>1</v>
      </c>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93"/>
      <c r="C50" s="94"/>
      <c r="D50" s="60" t="s">
        <v>56</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93"/>
      <c r="C51" s="94"/>
      <c r="D51" s="54" t="s">
        <v>3</v>
      </c>
      <c r="E51" s="53">
        <f t="shared" ref="E51:S51" si="7">SUM(E49:E50)</f>
        <v>0</v>
      </c>
      <c r="F51" s="53">
        <f t="shared" si="7"/>
        <v>0</v>
      </c>
      <c r="G51" s="53">
        <f t="shared" si="7"/>
        <v>2</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93"/>
      <c r="C52" s="94"/>
      <c r="D52" s="55" t="s">
        <v>17</v>
      </c>
      <c r="E52" s="115" t="s">
        <v>63</v>
      </c>
      <c r="F52" s="116"/>
      <c r="G52" s="117"/>
      <c r="H52" s="115" t="s">
        <v>63</v>
      </c>
      <c r="I52" s="116"/>
      <c r="J52" s="117"/>
      <c r="K52" s="115" t="s">
        <v>66</v>
      </c>
      <c r="L52" s="116"/>
      <c r="M52" s="117"/>
      <c r="N52" s="115" t="s">
        <v>63</v>
      </c>
      <c r="O52" s="116"/>
      <c r="P52" s="117"/>
      <c r="Q52" s="115" t="s">
        <v>66</v>
      </c>
      <c r="R52" s="116"/>
      <c r="S52" s="117"/>
    </row>
    <row r="53" spans="1:20" x14ac:dyDescent="0.25">
      <c r="E53" s="39">
        <f>+E51+E46+E42+E37+E31+E27+E19</f>
        <v>11</v>
      </c>
      <c r="F53" s="39">
        <f t="shared" ref="F53:G53" si="8">+F51+F46+F42+F37+F31+F27+F19</f>
        <v>2</v>
      </c>
      <c r="G53" s="39">
        <f t="shared" si="8"/>
        <v>4</v>
      </c>
      <c r="H53" s="39">
        <f>+H51+H46+H42+H37+H31+H27+H19</f>
        <v>11</v>
      </c>
      <c r="I53" s="39">
        <f t="shared" ref="I53:J53" si="9">+I51+I46+I42+I37+I31+I27+I19</f>
        <v>2</v>
      </c>
      <c r="J53" s="39">
        <f t="shared" si="9"/>
        <v>4</v>
      </c>
      <c r="K53" s="39">
        <f>+K51+K46+K42+K37+K31+K27+K19</f>
        <v>12</v>
      </c>
      <c r="L53" s="39">
        <f t="shared" ref="L53:M53" si="10">+L51+L46+L42+L37+L31+L27+L19</f>
        <v>2</v>
      </c>
      <c r="M53" s="39">
        <f t="shared" si="10"/>
        <v>3</v>
      </c>
      <c r="N53" s="39">
        <f>+N51+N46+N42+N37+N31+N27+N19</f>
        <v>10</v>
      </c>
      <c r="O53" s="39">
        <f t="shared" ref="O53:P53" si="11">+O51+O46+O42+O37+O31+O27+O19</f>
        <v>3</v>
      </c>
      <c r="P53" s="39">
        <f t="shared" si="11"/>
        <v>4</v>
      </c>
      <c r="Q53" s="39">
        <f>+Q51+Q46+Q42+Q37+Q31+Q27+Q19</f>
        <v>11</v>
      </c>
      <c r="R53" s="39">
        <f t="shared" ref="R53:S53" si="12">+R51+R46+R42+R37+R31+R27+R19</f>
        <v>3</v>
      </c>
      <c r="S53" s="39">
        <f t="shared" si="12"/>
        <v>3</v>
      </c>
    </row>
    <row r="54" spans="1:20" s="61" customFormat="1" x14ac:dyDescent="0.25">
      <c r="A54" s="61">
        <f>+A50+A45+A41+A36+A30+A26+A18</f>
        <v>17</v>
      </c>
      <c r="E54" s="119">
        <f>+E53+F53+G53</f>
        <v>17</v>
      </c>
      <c r="F54" s="119"/>
      <c r="G54" s="119"/>
      <c r="H54" s="119">
        <f>+H53+I53+J53</f>
        <v>17</v>
      </c>
      <c r="I54" s="119"/>
      <c r="J54" s="119"/>
      <c r="K54" s="119">
        <f>+K53+L53+M53</f>
        <v>17</v>
      </c>
      <c r="L54" s="119"/>
      <c r="M54" s="119"/>
      <c r="N54" s="119">
        <f>+N53+O53+P53</f>
        <v>17</v>
      </c>
      <c r="O54" s="119"/>
      <c r="P54" s="119"/>
      <c r="Q54" s="119">
        <f>+Q53+R53+S53</f>
        <v>17</v>
      </c>
      <c r="R54" s="119"/>
      <c r="S54" s="119"/>
      <c r="T54" s="66"/>
    </row>
    <row r="55" spans="1:20" x14ac:dyDescent="0.25">
      <c r="D55" s="36" t="s">
        <v>0</v>
      </c>
      <c r="E55" s="39">
        <f>+E53+H53+K53+N53+Q53</f>
        <v>55</v>
      </c>
      <c r="F55" s="38">
        <f>+E55/$E$58</f>
        <v>0.6470588235294118</v>
      </c>
    </row>
    <row r="56" spans="1:20" x14ac:dyDescent="0.25">
      <c r="D56" s="36" t="s">
        <v>1</v>
      </c>
      <c r="E56" s="39">
        <f>+F53+I53+L53+O53+R53</f>
        <v>12</v>
      </c>
      <c r="F56" s="38">
        <f t="shared" ref="F56:F58" si="13">+E56/$E$58</f>
        <v>0.14117647058823529</v>
      </c>
    </row>
    <row r="57" spans="1:20" x14ac:dyDescent="0.25">
      <c r="D57" s="36" t="s">
        <v>2</v>
      </c>
      <c r="E57" s="39">
        <f>+G53+J53+M53+P53+S53</f>
        <v>18</v>
      </c>
      <c r="F57" s="38">
        <f t="shared" si="13"/>
        <v>0.21176470588235294</v>
      </c>
    </row>
    <row r="58" spans="1:20" x14ac:dyDescent="0.25">
      <c r="E58" s="39">
        <f>+E57+E56+E55</f>
        <v>85</v>
      </c>
      <c r="F58" s="38">
        <f t="shared" si="13"/>
        <v>1</v>
      </c>
    </row>
    <row r="60" spans="1:20" x14ac:dyDescent="0.25">
      <c r="D60" s="64" t="s">
        <v>41</v>
      </c>
      <c r="E60" s="63"/>
      <c r="F60" s="65">
        <f>+F55+F57</f>
        <v>0.85882352941176476</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2021-07-20T19:57:11Z</dcterms:modified>
</cp:coreProperties>
</file>