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VIRREY SOLIS LAGO\"/>
    </mc:Choice>
  </mc:AlternateContent>
  <bookViews>
    <workbookView xWindow="0" yWindow="0" windowWidth="20490" windowHeight="7050"/>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F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J83" i="1" s="1"/>
  <c r="F110" i="1" s="1"/>
  <c r="G110" i="1"/>
  <c r="H20" i="1"/>
  <c r="J16" i="1" s="1"/>
  <c r="F102" i="1" s="1"/>
  <c r="H40" i="1"/>
  <c r="J22" i="1" s="1"/>
  <c r="F103" i="1" s="1"/>
  <c r="H49" i="1"/>
  <c r="J42" i="1" s="1"/>
  <c r="F104" i="1" s="1"/>
  <c r="D111" i="1"/>
  <c r="H111" i="1"/>
  <c r="H61" i="1"/>
  <c r="J58" i="1" s="1"/>
  <c r="F106" i="1" s="1"/>
  <c r="H81" i="1"/>
  <c r="J75" i="1" s="1"/>
  <c r="F109" i="1" s="1"/>
  <c r="E111" i="1"/>
  <c r="J111" i="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<sst xmlns="http://schemas.openxmlformats.org/spreadsheetml/2006/main" count="189" uniqueCount="137">
  <si>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</si>
  <si>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</si>
  <si>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</si>
  <si>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</si>
  <si>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</si>
  <si>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</si>
  <si>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</si>
  <si>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</si>
  <si>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</si>
  <si>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</si>
  <si>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</si>
  <si>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</si>
  <si>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</si>
  <si>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</si>
  <si>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</si>
  <si>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</si>
  <si>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</si>
  <si>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</si>
  <si>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</si>
  <si>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</si>
  <si>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</si>
  <si>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</si>
  <si>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</si>
  <si>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</si>
  <si>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</si>
  <si>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</si>
  <si>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</si>
  <si>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</si>
  <si>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</si>
  <si>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</si>
  <si>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</si>
  <si>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</si>
  <si>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</si>
  <si>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</si>
  <si>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</si>
  <si>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</si>
  <si>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</si>
  <si>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</si>
  <si>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</si>
  <si>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</si>
  <si>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</si>
  <si>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</si>
  <si>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</si>
  <si>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</si>
  <si>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</si>
  <si>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</si>
  <si>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</si>
  <si>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</si>
  <si>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</si>
  <si>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</si>
  <si>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</si>
  <si>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</si>
  <si>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</si>
  <si>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</si>
  <si>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</si>
  <si>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</si>
  <si>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</si>
  <si>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</si>
  <si>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</si>
  <si>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</si>
  <si>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</si>
  <si>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</si>
  <si>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</si>
  <si>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</si>
  <si>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</si>
  <si>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</si>
  <si>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</si>
  <si>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</si>
  <si>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</si>
  <si>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</si>
  <si>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</si>
  <si>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</si>
  <si>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</si>
  <si>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</si>
  <si>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</si>
  <si>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</si>
  <si>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</si>
  <si>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</si>
  <si>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</si>
  <si>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</si>
  <si>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</si>
  <si>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</si>
  <si>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</si>
  <si>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</si>
  <si>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para la  tamización para Cáncer Colorrectal por medio de Sangre Oculta en Materia Fecal (SOMF)  por inmunoquímica.</t>
  </si>
  <si>
    <t>La IPS cuenta con un método de seguimiento a la tamización para Cáncer Colorrectal por medio de Colonoscopia</t>
  </si>
  <si>
    <t>TOTAL PERTINENCIA</t>
  </si>
  <si>
    <t xml:space="preserve">CIERRE DEL DOCUMENTO </t>
  </si>
  <si>
    <t xml:space="preserve">Secretaria de  Salud  Publica y Seguridad Social </t>
  </si>
  <si>
    <t>Cargo:  Enfermera Programa CA CEPO</t>
  </si>
  <si>
    <t>Cedula: 1088249229</t>
  </si>
  <si>
    <t>LINEA DE TRABJO</t>
  </si>
  <si>
    <t>ESTANDARES</t>
  </si>
  <si>
    <t>% E</t>
  </si>
  <si>
    <t>% C</t>
  </si>
  <si>
    <t xml:space="preserve">OBSERVACIONES </t>
  </si>
  <si>
    <t>PLAN DE MEJORAMIENTO</t>
  </si>
  <si>
    <t xml:space="preserve">TOTAL </t>
  </si>
  <si>
    <t xml:space="preserve">Jairo Alejandro Escudero Vargas </t>
  </si>
  <si>
    <t>Médico General</t>
  </si>
  <si>
    <t>jairoev@virreysolisips.com.co</t>
  </si>
  <si>
    <t>1 año 2 meses</t>
  </si>
  <si>
    <t>Centralizado en el centro de especialistas Pinares</t>
  </si>
  <si>
    <t>Total de Pacientes Tamizados para Cáncer Colorrectal por medio de SOMF y se confirmó diagnosticó o se le realizó Colonoscopia en lo corrido de la vigencia</t>
  </si>
  <si>
    <t>A través del software de programas especiales de la EAPB se tiene estandarizado el seguimiento a los programas, también a la oportunidad de servicios incluyendo inicio de tratamiento oncológico, esto se hace desde la sede nacional de manera periódica con el fin de dar cumplimiento a los estándares de calidad y seguir la incidencia de cáncer.</t>
  </si>
  <si>
    <t xml:space="preserve">Actividad a cargo de la EAPB con su grupo y programa POAS </t>
  </si>
  <si>
    <t xml:space="preserve">Software de historia clínica que permite identificar y registrar población según enfoque diferencial. La identificación de la población vulnerable se encuentra parametrizada en el software de programas especiales. </t>
  </si>
  <si>
    <t xml:space="preserve"> Por tener contratación de PGP no se genera remisiones o referencia, sin embargo, cuentan con un auditor AMI (auditor médico institucional) que se encarga de realizar seguimiento con e prestador y necesidad de cada paciente para dar trámite a todo lo necesario.</t>
  </si>
  <si>
    <t>Evaluación y análisis interno de la receptividad y satisfacción  del paciente</t>
  </si>
  <si>
    <t>Institución:  IPS VIRREY SOLIS PINARES</t>
  </si>
  <si>
    <t>Nombre: Jairo Alejandro Escudero Vargas</t>
  </si>
  <si>
    <t>Cargo: Coordinador médico P y P</t>
  </si>
  <si>
    <t>Cedula: 18618528</t>
  </si>
  <si>
    <t>Z120 (20)
Z121 (1889)
Z125 (1765)</t>
  </si>
  <si>
    <t>También por medio del proceso de resultados críticos los profesionales de programa se genera plan de trabajo para demanda inducida, seguimiento a los pacientes oncológicos y demás.</t>
  </si>
  <si>
    <t>Se realiza inicialmente con las bases de datos de la población por curso de vida, compartida por la EAPB, posteriormente el equipo de demanda inducida realiza trazabilidad de las actividades ya recibidas por el usuario y semaforizan las pendientes para posteriormente realizar la búsqueda por llamadas telefónicas. También a través de las consultas médicas o servicios se remiten a las actividades complementarias.</t>
  </si>
  <si>
    <t>A través de la plataforma ALMERA se puede consultar los flujogramas de la Ruta de Promoción y Mantenimiento de la salud, como también protocolos, la actualización normativa y todo lo concerniente a la reinducción del personal.</t>
  </si>
  <si>
    <t>También a través de las encuestas de satisfacción del paciente por medio del apoyo de una profesional a cargo de la asesoría y acompañamiento al usuario.</t>
  </si>
  <si>
    <t>Por medio de las auditorías internas de calidad de manera trimestral de evalúa la adherencia a guías y protocolos</t>
  </si>
  <si>
    <t>25 médicos generales, 6 médicos generales de riesgo</t>
  </si>
  <si>
    <t>Total de usuarios Tamizados para Cáncer Colorrectal por medio de SOMF (Sangre Oculta en Materia Fecal) en lo corrido de la vigencia.</t>
  </si>
  <si>
    <t>Se realiza búsqueda activa del usuario por curso de vida para tamización de cáncer de póstata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</si>
  <si>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</si>
  <si>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</si>
  <si>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 xml:space="preserve">Por medio del plan de capacitación por perfil profesional en donde se brinda actualización permanente de normatividad, protocolos y rutas. 
También por medio de la plataforma Un total institucionales se cuenta con cursos permanentes de obligatoria aplicación.
</t>
  </si>
  <si>
    <t>Oportunidad de servicio por medicina general a 3 días, verificable en la plataforma REPORTIADOR
Tele orientación  1 día</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</si>
  <si>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</si>
  <si>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</si>
  <si>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A la fecha se encuentran aplicando estrategias de IEC de manera virtual utilizando los medios de comunicación y redes policiales como: mensajes de texto, llamadas telefónicas, YouTube, Instagram y otros.</t>
  </si>
  <si>
    <t>La IPS  realiza clasificación del riesgo según los antecedentes personales y familiares basados en las indicaciones de buena práctica GPC para Cáncer de Próstata. (familiares de primer o segundo grado de consanguinidad, raza, obesidad, hábitos y estilos de vida)</t>
  </si>
  <si>
    <t>Por medio de los criterios establecidos por tamización por programas. Adicionalmente para el equilibrio entre el gasto institucional</t>
  </si>
  <si>
    <t>A través de la notificación de los resultados críticos brindado por el laboratorio para la activación de la ruta</t>
  </si>
  <si>
    <t>Se reporta el caso a los especialista para el aval y la órden de la colonoscopia</t>
  </si>
  <si>
    <t>Socialización de la periodicidad establecida institucionalmente para la tamización de cáncer de próstata.</t>
  </si>
  <si>
    <t>A través de los comités de manera mensual. Se cuenta con comité de medicina general y comité de médicos de programas.</t>
  </si>
  <si>
    <t>Socialización de la periodicidad establecida institucionalmente para la tamización de cáncer Colorrectal.</t>
  </si>
  <si>
    <t>Nombre:  Jennifer Astrid Henao Murillo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</si>
</sst>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7">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2" fillId="0" borderId="8" xfId="0" applyFont="1" applyBorder="1" applyAlignment="1">
      <alignment vertical="center" wrapText="1"/>
    </xf>
    <xf numFmtId="0" fontId="12" fillId="0" borderId="4" xfId="0" applyFont="1" applyBorder="1" applyAlignment="1">
      <alignment horizontal="left" vertical="center" wrapText="1"/>
    </xf>
    <xf numFmtId="0" fontId="3" fillId="7" borderId="0" xfId="0" applyFont="1" applyFill="1"/>
    <xf numFmtId="0" fontId="12" fillId="0" borderId="8" xfId="0" applyFont="1" applyFill="1" applyBorder="1" applyAlignment="1">
      <alignment vertical="center" wrapText="1"/>
    </xf>
    <xf numFmtId="0" fontId="12" fillId="0" borderId="4" xfId="0" applyFont="1" applyBorder="1" applyAlignment="1">
      <alignment horizontal="center"/>
    </xf>
    <xf numFmtId="0" fontId="12"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2"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7"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4"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7" fillId="0" borderId="0" xfId="0" applyFont="1" applyFill="1" applyAlignment="1">
      <alignment vertical="center"/>
    </xf>
    <xf numFmtId="0" fontId="3" fillId="0" borderId="0" xfId="0" applyFont="1" applyFill="1"/>
    <xf numFmtId="0" fontId="0" fillId="0" borderId="0" xfId="0" applyFill="1"/>
    <xf numFmtId="0" fontId="15" fillId="7" borderId="14" xfId="0" applyFont="1" applyFill="1" applyBorder="1" applyAlignment="1">
      <alignment horizontal="center" vertical="top"/>
    </xf>
    <xf numFmtId="0" fontId="12" fillId="7" borderId="0" xfId="0" applyFont="1" applyFill="1" applyBorder="1" applyAlignment="1">
      <alignment horizontal="center" vertical="top"/>
    </xf>
    <xf numFmtId="0" fontId="12" fillId="7" borderId="3" xfId="0" applyFont="1" applyFill="1" applyBorder="1" applyAlignment="1">
      <alignment horizontal="center" vertical="top"/>
    </xf>
    <xf numFmtId="0" fontId="14" fillId="7" borderId="4" xfId="0" applyFont="1" applyFill="1" applyBorder="1" applyAlignment="1">
      <alignment horizontal="left" vertical="top"/>
    </xf>
    <xf numFmtId="0" fontId="14"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4"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2" fillId="7" borderId="4"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2"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3" fillId="0" borderId="0" xfId="0" applyFont="1" applyAlignment="1">
      <alignment horizontal="left" vertical="center"/>
    </xf>
    <xf numFmtId="0" fontId="2" fillId="0" borderId="0" xfId="0" applyFont="1" applyFill="1"/>
    <xf numFmtId="0" fontId="23" fillId="0" borderId="0" xfId="0" applyFont="1" applyAlignment="1">
      <alignment horizontal="left"/>
    </xf>
    <xf numFmtId="0" fontId="22" fillId="0" borderId="0" xfId="0" applyFont="1"/>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18" fontId="8" fillId="5" borderId="4" xfId="2" applyNumberFormat="1" applyFont="1" applyFill="1" applyBorder="1" applyAlignment="1">
      <alignment horizontal="center" vertical="center"/>
    </xf>
    <xf numFmtId="18" fontId="8" fillId="5" borderId="4" xfId="2" applyNumberFormat="1" applyFont="1" applyFill="1" applyBorder="1" applyAlignment="1">
      <alignment horizontal="left" vertical="center"/>
    </xf>
    <xf numFmtId="18" fontId="8" fillId="5" borderId="5" xfId="2" applyNumberFormat="1" applyFont="1" applyFill="1" applyBorder="1" applyAlignment="1">
      <alignment horizontal="left"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center" vertical="top" wrapText="1"/>
    </xf>
    <xf numFmtId="0" fontId="15"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4" xfId="0" applyFont="1" applyBorder="1" applyAlignment="1">
      <alignment horizontal="left" vertical="center" wrapText="1"/>
    </xf>
    <xf numFmtId="0" fontId="6" fillId="4" borderId="12" xfId="0" applyFont="1" applyFill="1" applyBorder="1" applyAlignment="1">
      <alignment horizontal="left"/>
    </xf>
    <xf numFmtId="0" fontId="6" fillId="4" borderId="9" xfId="0" applyFont="1" applyFill="1" applyBorder="1" applyAlignment="1">
      <alignment horizontal="center" vertical="center"/>
    </xf>
    <xf numFmtId="0" fontId="14" fillId="0" borderId="4" xfId="0" applyFont="1" applyBorder="1" applyAlignment="1">
      <alignment horizontal="left" vertical="center"/>
    </xf>
    <xf numFmtId="0" fontId="18" fillId="0" borderId="4" xfId="0" applyFont="1" applyBorder="1" applyAlignment="1">
      <alignment horizontal="center" vertical="center" wrapText="1"/>
    </xf>
    <xf numFmtId="0" fontId="14"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9" fillId="7" borderId="4" xfId="0" applyFont="1" applyFill="1" applyBorder="1" applyAlignment="1">
      <alignment horizontal="center" vertical="center" wrapText="1"/>
    </xf>
    <xf numFmtId="0" fontId="14" fillId="7" borderId="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4" xfId="0" applyFont="1" applyFill="1" applyBorder="1" applyAlignment="1">
      <alignment horizontal="left" vertical="center"/>
    </xf>
    <xf numFmtId="0" fontId="14" fillId="7" borderId="8" xfId="0" applyFont="1" applyFill="1" applyBorder="1" applyAlignment="1">
      <alignment horizontal="left" vertical="top"/>
    </xf>
    <xf numFmtId="0" fontId="14" fillId="7" borderId="6" xfId="0" applyFont="1" applyFill="1" applyBorder="1" applyAlignment="1">
      <alignment horizontal="left" vertical="top"/>
    </xf>
    <xf numFmtId="0" fontId="14" fillId="7" borderId="7" xfId="0" applyFont="1" applyFill="1" applyBorder="1" applyAlignment="1">
      <alignment horizontal="left" vertical="top"/>
    </xf>
    <xf numFmtId="0" fontId="3" fillId="0" borderId="1" xfId="0" applyFont="1" applyBorder="1" applyAlignment="1">
      <alignment horizontal="center" vertical="center"/>
    </xf>
    <xf numFmtId="0" fontId="3" fillId="0" borderId="0" xfId="0" applyFont="1" applyAlignment="1">
      <alignment horizontal="center" vertic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9" fontId="12" fillId="7" borderId="8" xfId="1" applyFont="1" applyFill="1" applyBorder="1" applyAlignment="1" applyProtection="1">
      <alignment horizontal="center"/>
    </xf>
    <xf numFmtId="9" fontId="12" fillId="7" borderId="7" xfId="1" applyFont="1" applyFill="1" applyBorder="1" applyAlignment="1" applyProtection="1">
      <alignment horizontal="center"/>
    </xf>
    <xf numFmtId="9" fontId="12" fillId="0" borderId="8" xfId="1" applyFont="1" applyBorder="1" applyAlignment="1">
      <alignment horizontal="center" vertical="center"/>
    </xf>
    <xf numFmtId="9" fontId="12"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5" fillId="4" borderId="4" xfId="0" applyFont="1" applyFill="1" applyBorder="1" applyAlignment="1">
      <alignment horizontal="center" vertical="center" textRotation="90"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11" fillId="4" borderId="4" xfId="3"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5" fillId="4" borderId="8" xfId="0" applyFont="1" applyFill="1" applyBorder="1" applyAlignment="1">
      <alignment horizontal="center" wrapText="1"/>
    </xf>
    <xf numFmtId="0" fontId="15" fillId="4" borderId="6" xfId="0" applyFont="1" applyFill="1" applyBorder="1" applyAlignment="1">
      <alignment horizontal="center" wrapText="1"/>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iroev@virreysolisips.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B16" sqref="B16:H16"/>
    </sheetView>
  </sheetViews>
  <sheetFormatPr baseColWidth="10" defaultRowHeight="22.5" customHeight="1" x14ac:dyDescent="0.25"/>
  <cols>
    <col min="1" max="1" width="11.42578125" style="76"/>
    <col min="2" max="2" width="17.7109375" customWidth="1"/>
    <col min="3" max="3" width="35.140625" customWidth="1"/>
  </cols>
  <sheetData>
    <row r="1" spans="1:14" ht="22.5" customHeight="1" x14ac:dyDescent="0.25">
      <c r="A1" s="1"/>
      <c r="B1" s="150"/>
      <c r="C1" s="151"/>
      <c r="D1" s="151"/>
      <c r="E1" s="151"/>
      <c r="F1" s="151"/>
      <c r="G1" s="151"/>
      <c r="H1" s="151"/>
      <c r="I1" s="151"/>
      <c r="J1" s="151"/>
      <c r="K1" s="151"/>
      <c r="L1" s="2"/>
      <c r="M1" s="3"/>
      <c r="N1" s="3"/>
    </row>
    <row r="2" spans="1:14" ht="22.5" customHeight="1" x14ac:dyDescent="0.25">
      <c r="A2" s="1"/>
      <c r="B2" s="150"/>
      <c r="C2" s="151"/>
      <c r="D2" s="152" t="s">
        <v>0</v>
      </c>
      <c r="E2" s="152"/>
      <c r="F2" s="152"/>
      <c r="G2" s="152"/>
      <c r="H2" s="152"/>
      <c r="I2" s="152"/>
      <c r="J2" s="152"/>
      <c r="K2" s="3"/>
      <c r="L2" s="3"/>
      <c r="M2" s="3"/>
      <c r="N2" s="3"/>
    </row>
    <row r="3" spans="1:14" ht="22.5" customHeight="1" x14ac:dyDescent="0.25">
      <c r="A3" s="1"/>
      <c r="B3" s="150"/>
      <c r="C3" s="151"/>
      <c r="D3" s="152"/>
      <c r="E3" s="152"/>
      <c r="F3" s="152"/>
      <c r="G3" s="152"/>
      <c r="H3" s="152"/>
      <c r="I3" s="152"/>
      <c r="J3" s="152"/>
      <c r="K3" s="3"/>
      <c r="L3" s="3"/>
      <c r="M3" s="3"/>
      <c r="N3" s="3"/>
    </row>
    <row r="4" spans="1:14" ht="22.5" customHeight="1" x14ac:dyDescent="0.25">
      <c r="A4" s="1"/>
      <c r="B4" s="150"/>
      <c r="C4" s="151"/>
      <c r="D4" s="152"/>
      <c r="E4" s="152"/>
      <c r="F4" s="152"/>
      <c r="G4" s="152"/>
      <c r="H4" s="152"/>
      <c r="I4" s="152"/>
      <c r="J4" s="152"/>
      <c r="K4" s="3"/>
      <c r="L4" s="3"/>
      <c r="M4" s="3"/>
      <c r="N4" s="3"/>
    </row>
    <row r="5" spans="1:14" ht="29.25" customHeight="1" x14ac:dyDescent="0.25">
      <c r="A5" s="1"/>
      <c r="B5" s="4"/>
      <c r="C5" s="151"/>
      <c r="D5" s="151"/>
      <c r="E5" s="151"/>
      <c r="F5" s="151"/>
      <c r="G5" s="151"/>
      <c r="H5" s="151"/>
      <c r="I5" s="151"/>
      <c r="J5" s="151"/>
      <c r="K5" s="151"/>
      <c r="L5" s="151"/>
      <c r="M5" s="3"/>
      <c r="N5" s="3"/>
    </row>
    <row r="6" spans="1:14" ht="22.5" customHeight="1" x14ac:dyDescent="0.25">
      <c r="A6" s="1"/>
      <c r="B6" s="153" t="s">
        <v>1</v>
      </c>
      <c r="C6" s="153"/>
      <c r="D6" s="153"/>
      <c r="E6" s="153"/>
      <c r="F6" s="153"/>
      <c r="G6" s="153"/>
      <c r="H6" s="153"/>
      <c r="I6" s="153"/>
      <c r="J6" s="154"/>
      <c r="K6" s="3"/>
      <c r="L6" s="3"/>
      <c r="M6" s="3"/>
      <c r="N6" s="3"/>
    </row>
    <row r="7" spans="1:14" ht="22.5" customHeight="1" x14ac:dyDescent="0.25">
      <c r="A7" s="1"/>
      <c r="B7" s="5"/>
      <c r="C7" s="168" t="s">
        <v>2</v>
      </c>
      <c r="D7" s="6" t="s">
        <v>3</v>
      </c>
      <c r="E7" s="6" t="s">
        <v>4</v>
      </c>
      <c r="F7" s="6" t="s">
        <v>4</v>
      </c>
      <c r="G7" s="7" t="s">
        <v>5</v>
      </c>
      <c r="H7" s="7" t="s">
        <v>6</v>
      </c>
      <c r="I7" s="7" t="s">
        <v>7</v>
      </c>
      <c r="J7" s="7" t="s">
        <v>8</v>
      </c>
      <c r="K7" s="3"/>
      <c r="L7" s="3"/>
      <c r="M7" s="3"/>
      <c r="N7" s="3"/>
    </row>
    <row r="8" spans="1:14" ht="22.5" customHeight="1" x14ac:dyDescent="0.25">
      <c r="A8" s="1"/>
      <c r="B8" s="5"/>
      <c r="C8" s="168"/>
      <c r="D8" s="81">
        <v>0.27083333333333331</v>
      </c>
      <c r="E8" s="81">
        <v>0.27083333333333331</v>
      </c>
      <c r="F8" s="81">
        <v>0.27083333333333331</v>
      </c>
      <c r="G8" s="81">
        <v>0.27083333333333331</v>
      </c>
      <c r="H8" s="81">
        <v>0.27083333333333331</v>
      </c>
      <c r="I8" s="82">
        <v>0.29166666666666669</v>
      </c>
      <c r="J8" s="7"/>
      <c r="K8" s="3"/>
      <c r="L8" s="3"/>
      <c r="M8" s="3"/>
      <c r="N8" s="3"/>
    </row>
    <row r="9" spans="1:14" ht="22.5" customHeight="1" x14ac:dyDescent="0.25">
      <c r="A9" s="1"/>
      <c r="B9" s="5"/>
      <c r="C9" s="168"/>
      <c r="D9" s="8">
        <v>0.8125</v>
      </c>
      <c r="E9" s="8">
        <v>0.8125</v>
      </c>
      <c r="F9" s="8">
        <v>0.8125</v>
      </c>
      <c r="G9" s="8">
        <v>0.8125</v>
      </c>
      <c r="H9" s="8">
        <v>0.8125</v>
      </c>
      <c r="I9" s="83">
        <v>0.58333333333333337</v>
      </c>
      <c r="J9" s="9"/>
      <c r="K9" s="3"/>
      <c r="L9" s="3"/>
      <c r="M9" s="3"/>
      <c r="N9" s="3"/>
    </row>
    <row r="10" spans="1:14" ht="22.5" customHeight="1" x14ac:dyDescent="0.25">
      <c r="A10" s="1"/>
      <c r="B10" s="5"/>
      <c r="C10" s="10" t="s">
        <v>9</v>
      </c>
      <c r="D10" s="169" t="s">
        <v>98</v>
      </c>
      <c r="E10" s="169"/>
      <c r="F10" s="169"/>
      <c r="G10" s="169"/>
      <c r="H10" s="169"/>
      <c r="I10" s="169"/>
      <c r="J10" s="169"/>
      <c r="K10" s="3"/>
      <c r="L10" s="3"/>
      <c r="M10" s="3"/>
      <c r="N10" s="3"/>
    </row>
    <row r="11" spans="1:14" ht="22.5" customHeight="1" x14ac:dyDescent="0.25">
      <c r="A11" s="1"/>
      <c r="B11" s="5"/>
      <c r="C11" s="10" t="s">
        <v>10</v>
      </c>
      <c r="D11" s="169" t="s">
        <v>99</v>
      </c>
      <c r="E11" s="169"/>
      <c r="F11" s="169"/>
      <c r="G11" s="169"/>
      <c r="H11" s="169"/>
      <c r="I11" s="169"/>
      <c r="J11" s="169"/>
      <c r="K11" s="3"/>
      <c r="L11" s="3"/>
      <c r="M11" s="3"/>
      <c r="N11" s="3"/>
    </row>
    <row r="12" spans="1:14" ht="22.5" customHeight="1" x14ac:dyDescent="0.25">
      <c r="A12" s="1"/>
      <c r="B12" s="5"/>
      <c r="C12" s="10" t="s">
        <v>11</v>
      </c>
      <c r="D12" s="170" t="s">
        <v>100</v>
      </c>
      <c r="E12" s="169"/>
      <c r="F12" s="169"/>
      <c r="G12" s="169"/>
      <c r="H12" s="169"/>
      <c r="I12" s="169"/>
      <c r="J12" s="169"/>
      <c r="K12" s="3"/>
      <c r="L12" s="3"/>
      <c r="M12" s="3"/>
      <c r="N12" s="3"/>
    </row>
    <row r="13" spans="1:14" ht="22.5" customHeight="1" x14ac:dyDescent="0.25">
      <c r="A13" s="1"/>
      <c r="B13" s="5"/>
      <c r="C13" s="10" t="s">
        <v>12</v>
      </c>
      <c r="D13" s="169">
        <v>3043888130</v>
      </c>
      <c r="E13" s="169"/>
      <c r="F13" s="169"/>
      <c r="G13" s="169"/>
      <c r="H13" s="169"/>
      <c r="I13" s="169"/>
      <c r="J13" s="169"/>
      <c r="K13" s="3"/>
      <c r="L13" s="3"/>
      <c r="M13" s="3"/>
      <c r="N13" s="3"/>
    </row>
    <row r="14" spans="1:14" ht="22.5" customHeight="1" x14ac:dyDescent="0.25">
      <c r="A14" s="1"/>
      <c r="B14" s="5"/>
      <c r="C14" s="10" t="s">
        <v>13</v>
      </c>
      <c r="D14" s="169" t="s">
        <v>101</v>
      </c>
      <c r="E14" s="169"/>
      <c r="F14" s="169"/>
      <c r="G14" s="169"/>
      <c r="H14" s="169"/>
      <c r="I14" s="169"/>
      <c r="J14" s="169"/>
      <c r="K14" s="3"/>
      <c r="L14" s="3"/>
      <c r="M14" s="3"/>
      <c r="N14" s="3"/>
    </row>
    <row r="15" spans="1:14" ht="22.5" customHeight="1" x14ac:dyDescent="0.25">
      <c r="A15" s="1"/>
      <c r="B15" s="5"/>
      <c r="C15" s="11" t="s">
        <v>14</v>
      </c>
      <c r="D15" s="163">
        <v>44469</v>
      </c>
      <c r="E15" s="164"/>
      <c r="F15" s="164"/>
      <c r="G15" s="164"/>
      <c r="H15" s="164"/>
      <c r="I15" s="165"/>
      <c r="J15" s="165"/>
      <c r="K15" s="3"/>
      <c r="L15" s="3"/>
      <c r="M15" s="3"/>
      <c r="N15" s="3"/>
    </row>
    <row r="16" spans="1:14" ht="22.5" customHeight="1" x14ac:dyDescent="0.25">
      <c r="A16" s="1"/>
      <c r="B16" s="166" t="s">
        <v>15</v>
      </c>
      <c r="C16" s="166"/>
      <c r="D16" s="166"/>
      <c r="E16" s="166"/>
      <c r="F16" s="166"/>
      <c r="G16" s="166"/>
      <c r="H16" s="166"/>
      <c r="I16" s="12">
        <v>0.1</v>
      </c>
      <c r="J16" s="13">
        <f>(D20+F20)*I16/H20</f>
        <v>0.1</v>
      </c>
      <c r="K16" s="3"/>
      <c r="L16" s="3"/>
      <c r="M16" s="3"/>
      <c r="N16" s="3"/>
    </row>
    <row r="17" spans="1:14" ht="22.5" customHeight="1" x14ac:dyDescent="0.25">
      <c r="A17" s="1"/>
      <c r="B17" s="5"/>
      <c r="C17" s="14"/>
      <c r="D17" s="15" t="s">
        <v>16</v>
      </c>
      <c r="E17" s="15" t="s">
        <v>17</v>
      </c>
      <c r="F17" s="15" t="s">
        <v>18</v>
      </c>
      <c r="G17" s="15" t="s">
        <v>19</v>
      </c>
      <c r="H17" s="107" t="s">
        <v>20</v>
      </c>
      <c r="I17" s="107"/>
      <c r="J17" s="107"/>
      <c r="K17" s="3"/>
      <c r="L17" s="3"/>
      <c r="M17" s="3"/>
      <c r="N17" s="3"/>
    </row>
    <row r="18" spans="1:14" ht="22.5" customHeight="1" x14ac:dyDescent="0.25">
      <c r="A18" s="1">
        <v>1</v>
      </c>
      <c r="B18" s="167" t="s">
        <v>21</v>
      </c>
      <c r="C18" s="16" t="s">
        <v>22</v>
      </c>
      <c r="D18" s="17">
        <v>1</v>
      </c>
      <c r="E18" s="17"/>
      <c r="F18" s="17"/>
      <c r="G18" s="17"/>
      <c r="H18" s="100" t="s">
        <v>119</v>
      </c>
      <c r="I18" s="101"/>
      <c r="J18" s="102"/>
      <c r="K18" s="3"/>
      <c r="L18" s="3"/>
      <c r="M18" s="3"/>
      <c r="N18" s="3"/>
    </row>
    <row r="19" spans="1:14" ht="22.5" customHeight="1" x14ac:dyDescent="0.25">
      <c r="A19" s="1">
        <v>2</v>
      </c>
      <c r="B19" s="167"/>
      <c r="C19" s="16" t="s">
        <v>23</v>
      </c>
      <c r="D19" s="17"/>
      <c r="E19" s="17"/>
      <c r="F19" s="17">
        <v>1</v>
      </c>
      <c r="G19" s="17"/>
      <c r="H19" s="100" t="s">
        <v>102</v>
      </c>
      <c r="I19" s="101"/>
      <c r="J19" s="102"/>
      <c r="K19" s="3"/>
      <c r="L19" s="3"/>
      <c r="M19" s="3"/>
      <c r="N19" s="3"/>
    </row>
    <row r="20" spans="1:14" ht="22.5" customHeight="1" x14ac:dyDescent="0.25">
      <c r="A20" s="73"/>
      <c r="B20" s="108" t="s">
        <v>24</v>
      </c>
      <c r="C20" s="108"/>
      <c r="D20" s="18">
        <f>SUM(D18:D19)</f>
        <v>1</v>
      </c>
      <c r="E20" s="18">
        <f t="shared" ref="E20:G20" si="0">SUM(E18:E19)</f>
        <v>0</v>
      </c>
      <c r="F20" s="18">
        <f t="shared" si="0"/>
        <v>1</v>
      </c>
      <c r="G20" s="18">
        <f t="shared" si="0"/>
        <v>0</v>
      </c>
      <c r="H20" s="105">
        <f>+D20+E20+F20+G20</f>
        <v>2</v>
      </c>
      <c r="I20" s="105"/>
      <c r="J20" s="105"/>
      <c r="K20" s="19"/>
      <c r="L20" s="19"/>
      <c r="M20" s="19"/>
      <c r="N20" s="19"/>
    </row>
    <row r="21" spans="1:14" ht="22.5" customHeight="1" x14ac:dyDescent="0.25">
      <c r="A21" s="1"/>
      <c r="B21" s="90"/>
      <c r="C21" s="91"/>
      <c r="D21" s="91"/>
      <c r="E21" s="91"/>
      <c r="F21" s="91"/>
      <c r="G21" s="91"/>
      <c r="H21" s="91"/>
      <c r="I21" s="91"/>
      <c r="J21" s="92"/>
      <c r="K21" s="3"/>
      <c r="L21" s="3"/>
      <c r="M21" s="3"/>
      <c r="N21" s="3"/>
    </row>
    <row r="22" spans="1:14" ht="22.5" customHeight="1" x14ac:dyDescent="0.25">
      <c r="A22" s="1"/>
      <c r="B22" s="146" t="s">
        <v>25</v>
      </c>
      <c r="C22" s="147"/>
      <c r="D22" s="147"/>
      <c r="E22" s="147"/>
      <c r="F22" s="147"/>
      <c r="G22" s="147"/>
      <c r="H22" s="148"/>
      <c r="I22" s="20">
        <v>0.3</v>
      </c>
      <c r="J22" s="21">
        <f>(D40+F40)*I22/H40</f>
        <v>0.26</v>
      </c>
      <c r="K22" s="3"/>
      <c r="L22" s="3"/>
      <c r="M22" s="3"/>
      <c r="N22" s="3"/>
    </row>
    <row r="23" spans="1:14" ht="22.5" customHeight="1" x14ac:dyDescent="0.25">
      <c r="A23" s="1"/>
      <c r="B23" s="5"/>
      <c r="C23" s="149" t="s">
        <v>26</v>
      </c>
      <c r="D23" s="149" t="s">
        <v>16</v>
      </c>
      <c r="E23" s="149" t="s">
        <v>17</v>
      </c>
      <c r="F23" s="149" t="s">
        <v>18</v>
      </c>
      <c r="G23" s="149" t="s">
        <v>19</v>
      </c>
      <c r="H23" s="107" t="s">
        <v>20</v>
      </c>
      <c r="I23" s="107"/>
      <c r="J23" s="107"/>
      <c r="K23" s="3"/>
      <c r="L23" s="3"/>
      <c r="M23" s="3"/>
      <c r="N23" s="3"/>
    </row>
    <row r="24" spans="1:14" ht="22.5" customHeight="1" x14ac:dyDescent="0.25">
      <c r="A24" s="1"/>
      <c r="B24" s="5"/>
      <c r="C24" s="107"/>
      <c r="D24" s="107"/>
      <c r="E24" s="107"/>
      <c r="F24" s="107"/>
      <c r="G24" s="107"/>
      <c r="H24" s="22" t="s">
        <v>27</v>
      </c>
      <c r="I24" s="171" t="s">
        <v>28</v>
      </c>
      <c r="J24" s="172"/>
      <c r="K24" s="3"/>
      <c r="L24" s="3"/>
      <c r="M24" s="3"/>
      <c r="N24" s="3"/>
    </row>
    <row r="25" spans="1:14" ht="22.5" customHeight="1" x14ac:dyDescent="0.25">
      <c r="A25" s="1">
        <v>1</v>
      </c>
      <c r="B25" s="173" t="s">
        <v>29</v>
      </c>
      <c r="C25" s="23" t="s">
        <v>30</v>
      </c>
      <c r="D25" s="17">
        <v>1</v>
      </c>
      <c r="E25" s="17"/>
      <c r="F25" s="24"/>
      <c r="G25" s="24"/>
      <c r="H25" s="28">
        <v>86402</v>
      </c>
      <c r="I25" s="175"/>
      <c r="J25" s="176"/>
      <c r="K25" s="25"/>
      <c r="L25" s="3"/>
      <c r="M25" s="3"/>
      <c r="N25" s="3"/>
    </row>
    <row r="26" spans="1:14" ht="22.5" customHeight="1" x14ac:dyDescent="0.25">
      <c r="A26" s="1">
        <v>2</v>
      </c>
      <c r="B26" s="174"/>
      <c r="C26" s="23" t="s">
        <v>31</v>
      </c>
      <c r="D26" s="17">
        <v>1</v>
      </c>
      <c r="E26" s="17"/>
      <c r="F26" s="24"/>
      <c r="G26" s="24"/>
      <c r="H26" s="28">
        <v>20715</v>
      </c>
      <c r="I26" s="132">
        <f t="shared" ref="I26:I28" si="1">H26/$H$27</f>
        <v>2.0609889563227539</v>
      </c>
      <c r="J26" s="133"/>
      <c r="K26" s="25"/>
      <c r="L26" s="3"/>
      <c r="M26" s="3"/>
      <c r="N26" s="3"/>
    </row>
    <row r="27" spans="1:14" ht="22.5" customHeight="1" x14ac:dyDescent="0.25">
      <c r="A27" s="1">
        <v>3</v>
      </c>
      <c r="B27" s="174"/>
      <c r="C27" s="23" t="s">
        <v>32</v>
      </c>
      <c r="D27" s="17">
        <v>1</v>
      </c>
      <c r="E27" s="17"/>
      <c r="F27" s="24"/>
      <c r="G27" s="24"/>
      <c r="H27" s="28">
        <v>10051</v>
      </c>
      <c r="I27" s="132">
        <f t="shared" si="1"/>
        <v>1</v>
      </c>
      <c r="J27" s="133"/>
      <c r="K27" s="25"/>
      <c r="L27" s="3"/>
      <c r="M27" s="3"/>
      <c r="N27" s="3"/>
    </row>
    <row r="28" spans="1:14" ht="27" customHeight="1" x14ac:dyDescent="0.25">
      <c r="A28" s="1">
        <v>4</v>
      </c>
      <c r="B28" s="174"/>
      <c r="C28" s="26" t="s">
        <v>33</v>
      </c>
      <c r="D28" s="17">
        <v>1</v>
      </c>
      <c r="E28" s="17"/>
      <c r="F28" s="24"/>
      <c r="G28" s="24"/>
      <c r="H28" s="28">
        <v>1029</v>
      </c>
      <c r="I28" s="132">
        <f t="shared" si="1"/>
        <v>0.10237787284847279</v>
      </c>
      <c r="J28" s="133"/>
      <c r="K28" s="3"/>
      <c r="L28" s="3"/>
      <c r="M28" s="3"/>
      <c r="N28" s="3"/>
    </row>
    <row r="29" spans="1:14" ht="32.25" customHeight="1" x14ac:dyDescent="0.25">
      <c r="A29" s="1">
        <v>5</v>
      </c>
      <c r="B29" s="140" t="s">
        <v>34</v>
      </c>
      <c r="C29" s="26" t="s">
        <v>35</v>
      </c>
      <c r="D29" s="17">
        <v>1</v>
      </c>
      <c r="E29" s="17"/>
      <c r="F29" s="24"/>
      <c r="G29" s="24"/>
      <c r="H29" s="27">
        <v>40</v>
      </c>
      <c r="I29" s="142">
        <f>H29/$H$29</f>
        <v>1</v>
      </c>
      <c r="J29" s="143"/>
      <c r="K29" s="3"/>
      <c r="L29" s="3"/>
      <c r="M29" s="3"/>
      <c r="N29" s="3"/>
    </row>
    <row r="30" spans="1:14" ht="48" customHeight="1" x14ac:dyDescent="0.25">
      <c r="A30" s="1">
        <v>6</v>
      </c>
      <c r="B30" s="141"/>
      <c r="C30" s="26" t="s">
        <v>36</v>
      </c>
      <c r="D30" s="84">
        <v>1</v>
      </c>
      <c r="E30" s="17"/>
      <c r="F30" s="24"/>
      <c r="G30" s="24"/>
      <c r="H30" s="28">
        <v>1183</v>
      </c>
      <c r="I30" s="142">
        <f t="shared" ref="I30:I31" si="2">H30/$H$29</f>
        <v>29.574999999999999</v>
      </c>
      <c r="J30" s="143"/>
      <c r="K30" s="3"/>
      <c r="L30" s="3"/>
      <c r="M30" s="3"/>
      <c r="N30" s="3"/>
    </row>
    <row r="31" spans="1:14" ht="39" customHeight="1" x14ac:dyDescent="0.25">
      <c r="A31" s="1">
        <v>7</v>
      </c>
      <c r="B31" s="141"/>
      <c r="C31" s="26" t="s">
        <v>37</v>
      </c>
      <c r="D31" s="84">
        <v>1</v>
      </c>
      <c r="E31" s="17"/>
      <c r="F31" s="24"/>
      <c r="G31" s="24"/>
      <c r="H31" s="28">
        <v>145</v>
      </c>
      <c r="I31" s="142">
        <f t="shared" si="2"/>
        <v>3.625</v>
      </c>
      <c r="J31" s="143"/>
      <c r="K31" s="3"/>
      <c r="L31" s="144" t="s">
        <v>38</v>
      </c>
      <c r="M31" s="144"/>
      <c r="N31" s="3"/>
    </row>
    <row r="32" spans="1:14" ht="39" customHeight="1" x14ac:dyDescent="0.25">
      <c r="A32" s="1"/>
      <c r="B32" s="29"/>
      <c r="C32" s="26" t="s">
        <v>39</v>
      </c>
      <c r="D32" s="84"/>
      <c r="E32" s="17">
        <v>1</v>
      </c>
      <c r="F32" s="24"/>
      <c r="G32" s="24"/>
      <c r="H32" s="28">
        <v>0</v>
      </c>
      <c r="I32" s="30"/>
      <c r="J32" s="31"/>
      <c r="K32" s="3"/>
      <c r="L32" s="32"/>
      <c r="M32" s="32"/>
      <c r="N32" s="3"/>
    </row>
    <row r="33" spans="1:14" ht="51.75" customHeight="1" x14ac:dyDescent="0.25">
      <c r="A33" s="1"/>
      <c r="B33" s="29"/>
      <c r="C33" s="26" t="s">
        <v>40</v>
      </c>
      <c r="D33" s="84"/>
      <c r="E33" s="17">
        <v>1</v>
      </c>
      <c r="F33" s="24"/>
      <c r="G33" s="24"/>
      <c r="H33" s="28">
        <v>0</v>
      </c>
      <c r="I33" s="30"/>
      <c r="J33" s="31"/>
      <c r="K33" s="3"/>
      <c r="L33" s="32"/>
      <c r="M33" s="32"/>
      <c r="N33" s="3"/>
    </row>
    <row r="34" spans="1:14" ht="30" customHeight="1" x14ac:dyDescent="0.25">
      <c r="A34" s="1">
        <v>8</v>
      </c>
      <c r="B34" s="141" t="s">
        <v>41</v>
      </c>
      <c r="C34" s="26" t="s">
        <v>42</v>
      </c>
      <c r="D34" s="85">
        <v>1</v>
      </c>
      <c r="E34" s="86"/>
      <c r="F34" s="33"/>
      <c r="G34" s="33"/>
      <c r="H34" s="27">
        <v>28</v>
      </c>
      <c r="I34" s="142">
        <f>H34/$H$28</f>
        <v>2.7210884353741496E-2</v>
      </c>
      <c r="J34" s="143"/>
      <c r="K34" s="3"/>
      <c r="L34" s="32" t="s">
        <v>43</v>
      </c>
      <c r="M34" s="32" t="s">
        <v>44</v>
      </c>
      <c r="N34" s="3"/>
    </row>
    <row r="35" spans="1:14" ht="51.75" customHeight="1" x14ac:dyDescent="0.25">
      <c r="A35" s="1">
        <v>9</v>
      </c>
      <c r="B35" s="141"/>
      <c r="C35" s="26" t="s">
        <v>120</v>
      </c>
      <c r="D35" s="85">
        <v>1</v>
      </c>
      <c r="E35" s="86"/>
      <c r="F35" s="33"/>
      <c r="G35" s="33"/>
      <c r="H35" s="27">
        <v>1623</v>
      </c>
      <c r="I35" s="142">
        <f t="shared" ref="I35:I37" si="3">H35/$H$28</f>
        <v>1.5772594752186588</v>
      </c>
      <c r="J35" s="143"/>
      <c r="K35" s="3"/>
      <c r="L35" s="34" t="s">
        <v>45</v>
      </c>
      <c r="M35" s="34" t="s">
        <v>46</v>
      </c>
      <c r="N35" s="3"/>
    </row>
    <row r="36" spans="1:14" ht="55.5" customHeight="1" x14ac:dyDescent="0.25">
      <c r="A36" s="1">
        <v>10</v>
      </c>
      <c r="B36" s="141"/>
      <c r="C36" s="26" t="s">
        <v>103</v>
      </c>
      <c r="D36" s="85">
        <v>1</v>
      </c>
      <c r="E36" s="86"/>
      <c r="F36" s="33"/>
      <c r="G36" s="33"/>
      <c r="H36" s="28">
        <v>35</v>
      </c>
      <c r="I36" s="142">
        <f t="shared" si="3"/>
        <v>3.4013605442176874E-2</v>
      </c>
      <c r="J36" s="143"/>
      <c r="K36" s="3"/>
      <c r="L36" s="34" t="s">
        <v>47</v>
      </c>
      <c r="M36" s="34" t="s">
        <v>48</v>
      </c>
      <c r="N36" s="3"/>
    </row>
    <row r="37" spans="1:14" ht="42.75" customHeight="1" x14ac:dyDescent="0.25">
      <c r="A37" s="1">
        <v>11</v>
      </c>
      <c r="B37" s="141"/>
      <c r="C37" s="26" t="s">
        <v>49</v>
      </c>
      <c r="D37" s="87">
        <v>1</v>
      </c>
      <c r="E37" s="86"/>
      <c r="F37" s="33"/>
      <c r="G37" s="33"/>
      <c r="H37" s="28">
        <v>53</v>
      </c>
      <c r="I37" s="142">
        <f t="shared" si="3"/>
        <v>5.1506316812439258E-2</v>
      </c>
      <c r="J37" s="143"/>
      <c r="K37" s="3"/>
      <c r="L37" s="34" t="s">
        <v>50</v>
      </c>
      <c r="M37" s="34" t="s">
        <v>51</v>
      </c>
      <c r="N37" s="3"/>
    </row>
    <row r="38" spans="1:14" ht="32.25" customHeight="1" x14ac:dyDescent="0.25">
      <c r="A38" s="1">
        <v>12</v>
      </c>
      <c r="B38" s="141"/>
      <c r="C38" s="35" t="s">
        <v>52</v>
      </c>
      <c r="D38" s="17">
        <v>1</v>
      </c>
      <c r="E38" s="17"/>
      <c r="F38" s="24"/>
      <c r="G38" s="24"/>
      <c r="H38" s="27">
        <v>8</v>
      </c>
      <c r="I38" s="132">
        <f>H38/$H$30</f>
        <v>6.762468300929839E-3</v>
      </c>
      <c r="J38" s="133"/>
      <c r="K38" s="3"/>
      <c r="L38" s="34" t="s">
        <v>53</v>
      </c>
      <c r="M38" s="34" t="s">
        <v>54</v>
      </c>
      <c r="N38" s="3"/>
    </row>
    <row r="39" spans="1:14" ht="47.25" customHeight="1" x14ac:dyDescent="0.25">
      <c r="A39" s="1">
        <v>13</v>
      </c>
      <c r="B39" s="145"/>
      <c r="C39" s="26" t="s">
        <v>55</v>
      </c>
      <c r="D39" s="36">
        <v>1</v>
      </c>
      <c r="E39" s="36"/>
      <c r="F39" s="36"/>
      <c r="G39" s="36"/>
      <c r="H39" s="17">
        <v>38</v>
      </c>
      <c r="I39" s="134">
        <f>H39/H38</f>
        <v>4.75</v>
      </c>
      <c r="J39" s="135"/>
      <c r="K39" s="3"/>
      <c r="L39" s="3"/>
      <c r="M39" s="3"/>
      <c r="N39" s="3"/>
    </row>
    <row r="40" spans="1:14" ht="22.5" customHeight="1" x14ac:dyDescent="0.25">
      <c r="A40" s="73"/>
      <c r="B40" s="108" t="s">
        <v>56</v>
      </c>
      <c r="C40" s="108"/>
      <c r="D40" s="37">
        <f>SUM(D25:D39)</f>
        <v>13</v>
      </c>
      <c r="E40" s="37">
        <f>SUM(E25:E39)</f>
        <v>2</v>
      </c>
      <c r="F40" s="37">
        <f>SUM(F25:F39)</f>
        <v>0</v>
      </c>
      <c r="G40" s="37">
        <f>SUM(G25:G39)</f>
        <v>0</v>
      </c>
      <c r="H40" s="108">
        <f>+D40+E40+F40+G40</f>
        <v>15</v>
      </c>
      <c r="I40" s="108"/>
      <c r="J40" s="108"/>
      <c r="K40" s="38"/>
      <c r="L40" s="19"/>
      <c r="M40" s="19"/>
      <c r="N40" s="19"/>
    </row>
    <row r="41" spans="1:14" ht="22.5" customHeight="1" x14ac:dyDescent="0.25">
      <c r="A41" s="1"/>
      <c r="B41" s="90"/>
      <c r="C41" s="136"/>
      <c r="D41" s="136"/>
      <c r="E41" s="136"/>
      <c r="F41" s="136"/>
      <c r="G41" s="136"/>
      <c r="H41" s="136"/>
      <c r="I41" s="136"/>
      <c r="J41" s="137"/>
      <c r="K41" s="138"/>
      <c r="L41" s="139"/>
      <c r="M41" s="139"/>
      <c r="N41" s="139"/>
    </row>
    <row r="42" spans="1:14" ht="22.5" customHeight="1" x14ac:dyDescent="0.25">
      <c r="A42" s="1"/>
      <c r="B42" s="106" t="s">
        <v>57</v>
      </c>
      <c r="C42" s="106"/>
      <c r="D42" s="106"/>
      <c r="E42" s="106"/>
      <c r="F42" s="106"/>
      <c r="G42" s="106"/>
      <c r="H42" s="106"/>
      <c r="I42" s="20">
        <v>0.05</v>
      </c>
      <c r="J42" s="21">
        <f>(D49+F49)*I42/H49</f>
        <v>0.05</v>
      </c>
      <c r="K42" s="130"/>
      <c r="L42" s="131"/>
      <c r="M42" s="131"/>
      <c r="N42" s="131"/>
    </row>
    <row r="43" spans="1:14" ht="22.5" customHeight="1" x14ac:dyDescent="0.25">
      <c r="A43" s="1"/>
      <c r="B43" s="39"/>
      <c r="C43" s="14"/>
      <c r="D43" s="15" t="s">
        <v>16</v>
      </c>
      <c r="E43" s="15" t="s">
        <v>17</v>
      </c>
      <c r="F43" s="15" t="s">
        <v>18</v>
      </c>
      <c r="G43" s="15" t="s">
        <v>19</v>
      </c>
      <c r="H43" s="107" t="s">
        <v>20</v>
      </c>
      <c r="I43" s="107"/>
      <c r="J43" s="107"/>
      <c r="K43" s="3"/>
      <c r="L43" s="3"/>
      <c r="M43" s="3"/>
      <c r="N43" s="3"/>
    </row>
    <row r="44" spans="1:14" ht="65.25" customHeight="1" x14ac:dyDescent="0.25">
      <c r="A44" s="1">
        <v>1</v>
      </c>
      <c r="B44" s="39"/>
      <c r="C44" s="40" t="s">
        <v>58</v>
      </c>
      <c r="D44" s="17">
        <v>1</v>
      </c>
      <c r="E44" s="17"/>
      <c r="F44" s="17"/>
      <c r="G44" s="17"/>
      <c r="H44" s="99" t="s">
        <v>104</v>
      </c>
      <c r="I44" s="99"/>
      <c r="J44" s="99"/>
      <c r="K44" s="130"/>
      <c r="L44" s="131"/>
      <c r="M44" s="131"/>
      <c r="N44" s="131"/>
    </row>
    <row r="45" spans="1:14" ht="54.75" customHeight="1" x14ac:dyDescent="0.25">
      <c r="A45" s="1">
        <v>2</v>
      </c>
      <c r="B45" s="41"/>
      <c r="C45" s="40" t="s">
        <v>59</v>
      </c>
      <c r="D45" s="17">
        <v>1</v>
      </c>
      <c r="E45" s="17"/>
      <c r="F45" s="17"/>
      <c r="G45" s="17"/>
      <c r="H45" s="99" t="s">
        <v>114</v>
      </c>
      <c r="I45" s="99"/>
      <c r="J45" s="99"/>
      <c r="K45" s="42"/>
      <c r="L45" s="3"/>
      <c r="M45" s="3"/>
      <c r="N45" s="3"/>
    </row>
    <row r="46" spans="1:14" ht="82.5" customHeight="1" x14ac:dyDescent="0.25">
      <c r="A46" s="1">
        <v>3</v>
      </c>
      <c r="B46" s="43"/>
      <c r="C46" s="44" t="s">
        <v>121</v>
      </c>
      <c r="D46" s="17">
        <v>1</v>
      </c>
      <c r="E46" s="17"/>
      <c r="F46" s="17"/>
      <c r="G46" s="17"/>
      <c r="H46" s="99" t="s">
        <v>115</v>
      </c>
      <c r="I46" s="99"/>
      <c r="J46" s="99"/>
      <c r="K46" s="42"/>
      <c r="L46" s="3"/>
      <c r="M46" s="3"/>
      <c r="N46" s="3"/>
    </row>
    <row r="47" spans="1:14" ht="90" customHeight="1" x14ac:dyDescent="0.25">
      <c r="A47" s="1">
        <v>4</v>
      </c>
      <c r="B47" s="43"/>
      <c r="C47" s="40" t="s">
        <v>60</v>
      </c>
      <c r="D47" s="17">
        <v>1</v>
      </c>
      <c r="E47" s="17"/>
      <c r="F47" s="17"/>
      <c r="G47" s="17"/>
      <c r="H47" s="99" t="s">
        <v>116</v>
      </c>
      <c r="I47" s="99"/>
      <c r="J47" s="99"/>
      <c r="K47" s="42"/>
      <c r="L47" s="3"/>
      <c r="M47" s="3"/>
      <c r="N47" s="3"/>
    </row>
    <row r="48" spans="1:14" ht="96.75" customHeight="1" x14ac:dyDescent="0.25">
      <c r="A48" s="1">
        <v>5</v>
      </c>
      <c r="B48" s="43"/>
      <c r="C48" s="40" t="s">
        <v>61</v>
      </c>
      <c r="D48" s="17">
        <v>1</v>
      </c>
      <c r="E48" s="17"/>
      <c r="F48" s="17"/>
      <c r="G48" s="17"/>
      <c r="H48" s="99" t="s">
        <v>116</v>
      </c>
      <c r="I48" s="99"/>
      <c r="J48" s="99"/>
      <c r="K48" s="42"/>
      <c r="L48" s="3"/>
      <c r="M48" s="3"/>
      <c r="N48" s="3"/>
    </row>
    <row r="49" spans="1:14" ht="22.5" customHeight="1" x14ac:dyDescent="0.25">
      <c r="A49" s="73"/>
      <c r="B49" s="103" t="s">
        <v>62</v>
      </c>
      <c r="C49" s="103"/>
      <c r="D49" s="45">
        <f>SUM(D44:D48)</f>
        <v>5</v>
      </c>
      <c r="E49" s="45">
        <f t="shared" ref="E49:G49" si="4">SUM(E44:E48)</f>
        <v>0</v>
      </c>
      <c r="F49" s="45">
        <f t="shared" si="4"/>
        <v>0</v>
      </c>
      <c r="G49" s="45">
        <f t="shared" si="4"/>
        <v>0</v>
      </c>
      <c r="H49" s="128">
        <f>SUM(D49:G49)</f>
        <v>5</v>
      </c>
      <c r="I49" s="128"/>
      <c r="J49" s="129"/>
      <c r="K49" s="130"/>
      <c r="L49" s="131"/>
      <c r="M49" s="131"/>
      <c r="N49" s="131"/>
    </row>
    <row r="50" spans="1:14" ht="22.5" customHeight="1" x14ac:dyDescent="0.25">
      <c r="A50" s="1"/>
      <c r="B50" s="90"/>
      <c r="C50" s="91"/>
      <c r="D50" s="91"/>
      <c r="E50" s="91"/>
      <c r="F50" s="91"/>
      <c r="G50" s="91"/>
      <c r="H50" s="91"/>
      <c r="I50" s="91"/>
      <c r="J50" s="92"/>
      <c r="K50" s="123"/>
      <c r="L50" s="124"/>
      <c r="M50" s="124"/>
      <c r="N50" s="3"/>
    </row>
    <row r="51" spans="1:14" ht="22.5" customHeight="1" x14ac:dyDescent="0.25">
      <c r="A51" s="1"/>
      <c r="B51" s="14" t="s">
        <v>63</v>
      </c>
      <c r="C51" s="79"/>
      <c r="D51" s="77"/>
      <c r="E51" s="77"/>
      <c r="F51" s="77"/>
      <c r="G51" s="77"/>
      <c r="H51" s="161">
        <v>0.05</v>
      </c>
      <c r="I51" s="162"/>
      <c r="J51" s="80">
        <f>+(D56+F56)*H51/H56</f>
        <v>0.05</v>
      </c>
      <c r="K51" s="78"/>
      <c r="L51" s="46"/>
      <c r="M51" s="46"/>
      <c r="N51" s="3"/>
    </row>
    <row r="52" spans="1:14" ht="22.5" customHeight="1" x14ac:dyDescent="0.25">
      <c r="A52" s="1"/>
      <c r="D52" s="47" t="s">
        <v>16</v>
      </c>
      <c r="E52" s="47" t="s">
        <v>17</v>
      </c>
      <c r="F52" s="47" t="s">
        <v>18</v>
      </c>
      <c r="G52" s="47" t="s">
        <v>19</v>
      </c>
      <c r="H52" s="107" t="s">
        <v>20</v>
      </c>
      <c r="I52" s="107"/>
      <c r="J52" s="107"/>
      <c r="K52" s="42"/>
      <c r="L52" s="3"/>
      <c r="M52" s="3"/>
      <c r="N52" s="3"/>
    </row>
    <row r="53" spans="1:14" s="50" customFormat="1" ht="28.5" customHeight="1" x14ac:dyDescent="0.25">
      <c r="A53" s="74">
        <v>1</v>
      </c>
      <c r="B53" s="125" t="s">
        <v>64</v>
      </c>
      <c r="C53" s="126"/>
      <c r="D53" s="89">
        <v>1</v>
      </c>
      <c r="E53" s="88"/>
      <c r="F53" s="88"/>
      <c r="G53" s="88"/>
      <c r="H53" s="155" t="s">
        <v>105</v>
      </c>
      <c r="I53" s="156"/>
      <c r="J53" s="157"/>
      <c r="K53" s="48"/>
      <c r="L53" s="49"/>
      <c r="M53" s="49"/>
      <c r="N53" s="49"/>
    </row>
    <row r="54" spans="1:14" s="50" customFormat="1" ht="42.75" customHeight="1" x14ac:dyDescent="0.25">
      <c r="A54" s="74">
        <v>2</v>
      </c>
      <c r="B54" s="127" t="s">
        <v>122</v>
      </c>
      <c r="C54" s="127"/>
      <c r="D54" s="89">
        <v>1</v>
      </c>
      <c r="E54" s="88"/>
      <c r="F54" s="88"/>
      <c r="G54" s="88"/>
      <c r="H54" s="158" t="s">
        <v>113</v>
      </c>
      <c r="I54" s="159"/>
      <c r="J54" s="160"/>
      <c r="K54" s="48"/>
      <c r="L54" s="49"/>
      <c r="M54" s="49"/>
      <c r="N54" s="49"/>
    </row>
    <row r="55" spans="1:14" ht="22.5" customHeight="1" x14ac:dyDescent="0.25">
      <c r="A55" s="1"/>
      <c r="B55" s="116" t="s">
        <v>65</v>
      </c>
      <c r="C55" s="117"/>
      <c r="D55" s="47" t="s">
        <v>16</v>
      </c>
      <c r="E55" s="47" t="s">
        <v>17</v>
      </c>
      <c r="F55" s="47" t="s">
        <v>18</v>
      </c>
      <c r="G55" s="47" t="s">
        <v>19</v>
      </c>
      <c r="H55" s="51"/>
      <c r="I55" s="52"/>
      <c r="J55" s="53"/>
      <c r="K55" s="3"/>
      <c r="L55" s="3"/>
      <c r="M55" s="3"/>
      <c r="N55" s="3"/>
    </row>
    <row r="56" spans="1:14" ht="22.5" customHeight="1" x14ac:dyDescent="0.25">
      <c r="A56" s="75"/>
      <c r="B56" s="118"/>
      <c r="C56" s="119"/>
      <c r="D56" s="54">
        <f>+D54+D53</f>
        <v>2</v>
      </c>
      <c r="E56" s="54">
        <f t="shared" ref="E56:G56" si="5">+E54+E53</f>
        <v>0</v>
      </c>
      <c r="F56" s="54">
        <f t="shared" si="5"/>
        <v>0</v>
      </c>
      <c r="G56" s="54">
        <f t="shared" si="5"/>
        <v>0</v>
      </c>
      <c r="H56" s="120">
        <f>+D56+E56+F56+G56</f>
        <v>2</v>
      </c>
      <c r="I56" s="121"/>
      <c r="J56" s="122"/>
      <c r="K56" s="55"/>
      <c r="L56" s="55"/>
      <c r="M56" s="55"/>
      <c r="N56" s="55"/>
    </row>
    <row r="57" spans="1:14" ht="22.5" customHeight="1" x14ac:dyDescent="0.25">
      <c r="A57" s="1"/>
      <c r="B57" s="90"/>
      <c r="C57" s="91"/>
      <c r="D57" s="91"/>
      <c r="E57" s="91"/>
      <c r="F57" s="91"/>
      <c r="G57" s="91"/>
      <c r="H57" s="91"/>
      <c r="I57" s="91"/>
      <c r="J57" s="92"/>
      <c r="K57" s="3"/>
      <c r="L57" s="3"/>
      <c r="M57" s="3"/>
      <c r="N57" s="3"/>
    </row>
    <row r="58" spans="1:14" ht="22.5" customHeight="1" x14ac:dyDescent="0.25">
      <c r="A58" s="1"/>
      <c r="B58" s="106" t="s">
        <v>66</v>
      </c>
      <c r="C58" s="106"/>
      <c r="D58" s="106"/>
      <c r="E58" s="106"/>
      <c r="F58" s="106"/>
      <c r="G58" s="106"/>
      <c r="H58" s="106"/>
      <c r="I58" s="20">
        <v>0.05</v>
      </c>
      <c r="J58" s="21">
        <f>(D61+F61)*I58/H61</f>
        <v>0.05</v>
      </c>
      <c r="K58" s="3"/>
      <c r="L58" s="3"/>
      <c r="M58" s="3"/>
      <c r="N58" s="3"/>
    </row>
    <row r="59" spans="1:14" ht="22.5" customHeight="1" x14ac:dyDescent="0.25">
      <c r="A59" s="1"/>
      <c r="B59" s="47"/>
      <c r="C59" s="56" t="s">
        <v>67</v>
      </c>
      <c r="D59" s="56" t="s">
        <v>16</v>
      </c>
      <c r="E59" s="56" t="s">
        <v>17</v>
      </c>
      <c r="F59" s="56" t="s">
        <v>18</v>
      </c>
      <c r="G59" s="56" t="s">
        <v>19</v>
      </c>
      <c r="H59" s="107" t="s">
        <v>20</v>
      </c>
      <c r="I59" s="107"/>
      <c r="J59" s="107"/>
      <c r="K59" s="3"/>
      <c r="L59" s="3"/>
      <c r="M59" s="3"/>
      <c r="N59" s="3"/>
    </row>
    <row r="60" spans="1:14" ht="79.5" customHeight="1" x14ac:dyDescent="0.25">
      <c r="A60" s="1">
        <v>1</v>
      </c>
      <c r="B60" s="39"/>
      <c r="C60" s="57" t="s">
        <v>123</v>
      </c>
      <c r="D60" s="17">
        <v>1</v>
      </c>
      <c r="E60" s="17"/>
      <c r="F60" s="17"/>
      <c r="G60" s="17"/>
      <c r="H60" s="109" t="s">
        <v>106</v>
      </c>
      <c r="I60" s="109"/>
      <c r="J60" s="109"/>
      <c r="K60" s="3"/>
      <c r="L60" s="3"/>
      <c r="M60" s="3"/>
      <c r="N60" s="3"/>
    </row>
    <row r="61" spans="1:14" ht="22.5" customHeight="1" x14ac:dyDescent="0.25">
      <c r="A61" s="73"/>
      <c r="B61" s="103" t="s">
        <v>68</v>
      </c>
      <c r="C61" s="103"/>
      <c r="D61" s="58">
        <f>SUM(D60:D60)</f>
        <v>1</v>
      </c>
      <c r="E61" s="58">
        <f>SUM(E60:E60)</f>
        <v>0</v>
      </c>
      <c r="F61" s="58">
        <f>SUM(F60:F60)</f>
        <v>0</v>
      </c>
      <c r="G61" s="58">
        <f>SUM(G60:G60)</f>
        <v>0</v>
      </c>
      <c r="H61" s="105">
        <f>+D61+E61+F61+G61</f>
        <v>1</v>
      </c>
      <c r="I61" s="105"/>
      <c r="J61" s="105"/>
      <c r="K61" s="19"/>
      <c r="L61" s="19"/>
      <c r="M61" s="19"/>
      <c r="N61" s="19"/>
    </row>
    <row r="62" spans="1:14" ht="22.5" customHeight="1" x14ac:dyDescent="0.25">
      <c r="A62" s="1"/>
      <c r="B62" s="90"/>
      <c r="C62" s="91"/>
      <c r="D62" s="91"/>
      <c r="E62" s="91"/>
      <c r="F62" s="91"/>
      <c r="G62" s="91"/>
      <c r="H62" s="91"/>
      <c r="I62" s="91"/>
      <c r="J62" s="92"/>
      <c r="K62" s="3"/>
      <c r="L62" s="3"/>
      <c r="M62" s="3"/>
      <c r="N62" s="3"/>
    </row>
    <row r="63" spans="1:14" ht="22.5" customHeight="1" x14ac:dyDescent="0.25">
      <c r="A63" s="1"/>
      <c r="B63" s="112" t="s">
        <v>69</v>
      </c>
      <c r="C63" s="112"/>
      <c r="D63" s="112"/>
      <c r="E63" s="112"/>
      <c r="F63" s="112"/>
      <c r="G63" s="112"/>
      <c r="H63" s="112"/>
      <c r="I63" s="59">
        <v>0.05</v>
      </c>
      <c r="J63" s="59">
        <f>(D66+F66)*I63/H66</f>
        <v>0.05</v>
      </c>
      <c r="K63" s="3"/>
      <c r="L63" s="3"/>
      <c r="M63" s="3"/>
      <c r="N63" s="3"/>
    </row>
    <row r="64" spans="1:14" ht="22.5" customHeight="1" x14ac:dyDescent="0.25">
      <c r="A64" s="1"/>
      <c r="B64" s="113"/>
      <c r="C64" s="10"/>
      <c r="D64" s="22" t="s">
        <v>16</v>
      </c>
      <c r="E64" s="22" t="s">
        <v>17</v>
      </c>
      <c r="F64" s="22" t="s">
        <v>18</v>
      </c>
      <c r="G64" s="22" t="s">
        <v>19</v>
      </c>
      <c r="H64" s="107" t="s">
        <v>20</v>
      </c>
      <c r="I64" s="107"/>
      <c r="J64" s="107"/>
      <c r="K64" s="3"/>
      <c r="L64" s="3"/>
      <c r="M64" s="3"/>
      <c r="N64" s="3"/>
    </row>
    <row r="65" spans="1:14" ht="53.25" customHeight="1" x14ac:dyDescent="0.25">
      <c r="A65" s="1">
        <v>1</v>
      </c>
      <c r="B65" s="114"/>
      <c r="C65" s="60" t="s">
        <v>70</v>
      </c>
      <c r="D65" s="61">
        <v>1</v>
      </c>
      <c r="E65" s="61"/>
      <c r="F65" s="61"/>
      <c r="G65" s="61"/>
      <c r="H65" s="115" t="s">
        <v>124</v>
      </c>
      <c r="I65" s="115"/>
      <c r="J65" s="115"/>
      <c r="K65" s="3"/>
      <c r="L65" s="3"/>
      <c r="M65" s="3"/>
      <c r="N65" s="3"/>
    </row>
    <row r="66" spans="1:14" ht="22.5" customHeight="1" x14ac:dyDescent="0.25">
      <c r="A66" s="73"/>
      <c r="B66" s="108" t="s">
        <v>71</v>
      </c>
      <c r="C66" s="108"/>
      <c r="D66" s="62">
        <f>SUM(D65:D65)</f>
        <v>1</v>
      </c>
      <c r="E66" s="62">
        <f>SUM(E65:E65)</f>
        <v>0</v>
      </c>
      <c r="F66" s="62">
        <f>SUM(F65:F65)</f>
        <v>0</v>
      </c>
      <c r="G66" s="62">
        <f>SUM(G65:G65)</f>
        <v>0</v>
      </c>
      <c r="H66" s="110">
        <f>+D66+E66+F66+G66</f>
        <v>1</v>
      </c>
      <c r="I66" s="110"/>
      <c r="J66" s="110"/>
      <c r="K66" s="19"/>
      <c r="L66" s="19"/>
      <c r="M66" s="19"/>
      <c r="N66" s="19"/>
    </row>
    <row r="67" spans="1:14" ht="22.5" customHeight="1" x14ac:dyDescent="0.25">
      <c r="A67" s="1"/>
      <c r="B67" s="90"/>
      <c r="C67" s="91"/>
      <c r="D67" s="91"/>
      <c r="E67" s="91"/>
      <c r="F67" s="91"/>
      <c r="G67" s="91"/>
      <c r="H67" s="91"/>
      <c r="I67" s="91"/>
      <c r="J67" s="92"/>
      <c r="K67" s="3"/>
      <c r="L67" s="3"/>
      <c r="M67" s="3"/>
      <c r="N67" s="3"/>
    </row>
    <row r="68" spans="1:14" ht="22.5" customHeight="1" x14ac:dyDescent="0.25">
      <c r="A68" s="1"/>
      <c r="B68" s="111" t="s">
        <v>72</v>
      </c>
      <c r="C68" s="111"/>
      <c r="D68" s="111"/>
      <c r="E68" s="111"/>
      <c r="F68" s="111"/>
      <c r="G68" s="111"/>
      <c r="H68" s="111"/>
      <c r="I68" s="59">
        <v>0.1</v>
      </c>
      <c r="J68" s="59">
        <f>(D73+F73)*I68/H73</f>
        <v>6.6666666666666666E-2</v>
      </c>
      <c r="K68" s="3"/>
      <c r="L68" s="3"/>
      <c r="M68" s="3"/>
      <c r="N68" s="3"/>
    </row>
    <row r="69" spans="1:14" ht="22.5" customHeight="1" x14ac:dyDescent="0.25">
      <c r="A69" s="1"/>
      <c r="B69" s="63"/>
      <c r="C69" s="10"/>
      <c r="D69" s="22" t="s">
        <v>16</v>
      </c>
      <c r="E69" s="22" t="s">
        <v>17</v>
      </c>
      <c r="F69" s="22" t="s">
        <v>18</v>
      </c>
      <c r="G69" s="22" t="s">
        <v>19</v>
      </c>
      <c r="H69" s="107" t="s">
        <v>20</v>
      </c>
      <c r="I69" s="107"/>
      <c r="J69" s="107"/>
      <c r="K69" s="3"/>
      <c r="L69" s="3"/>
      <c r="M69" s="3"/>
      <c r="N69" s="3"/>
    </row>
    <row r="70" spans="1:14" ht="31.5" customHeight="1" x14ac:dyDescent="0.25">
      <c r="A70" s="1">
        <v>1</v>
      </c>
      <c r="B70" s="63"/>
      <c r="C70" s="16" t="s">
        <v>73</v>
      </c>
      <c r="D70" s="17">
        <v>1</v>
      </c>
      <c r="E70" s="17"/>
      <c r="F70" s="17"/>
      <c r="G70" s="17"/>
      <c r="H70" s="109" t="s">
        <v>125</v>
      </c>
      <c r="I70" s="109"/>
      <c r="J70" s="109"/>
      <c r="K70" s="3"/>
      <c r="L70" s="3"/>
      <c r="M70" s="3"/>
      <c r="N70" s="3"/>
    </row>
    <row r="71" spans="1:14" ht="65.25" customHeight="1" x14ac:dyDescent="0.25">
      <c r="A71" s="1">
        <v>2</v>
      </c>
      <c r="B71" s="63"/>
      <c r="C71" s="16" t="s">
        <v>126</v>
      </c>
      <c r="D71" s="17"/>
      <c r="E71" s="17"/>
      <c r="F71" s="17"/>
      <c r="G71" s="17">
        <v>1</v>
      </c>
      <c r="H71" s="109"/>
      <c r="I71" s="109"/>
      <c r="J71" s="109"/>
      <c r="K71" s="3"/>
      <c r="L71" s="3"/>
      <c r="M71" s="3"/>
      <c r="N71" s="3"/>
    </row>
    <row r="72" spans="1:14" ht="62.25" customHeight="1" x14ac:dyDescent="0.25">
      <c r="A72" s="1">
        <v>3</v>
      </c>
      <c r="B72" s="63"/>
      <c r="C72" s="60" t="s">
        <v>74</v>
      </c>
      <c r="D72" s="17">
        <v>1</v>
      </c>
      <c r="E72" s="17"/>
      <c r="F72" s="17"/>
      <c r="G72" s="17"/>
      <c r="H72" s="109" t="s">
        <v>107</v>
      </c>
      <c r="I72" s="109"/>
      <c r="J72" s="109"/>
      <c r="K72" s="3"/>
      <c r="L72" s="3"/>
      <c r="M72" s="3"/>
      <c r="N72" s="3"/>
    </row>
    <row r="73" spans="1:14" ht="22.5" customHeight="1" x14ac:dyDescent="0.25">
      <c r="A73" s="73"/>
      <c r="B73" s="108" t="s">
        <v>75</v>
      </c>
      <c r="C73" s="108"/>
      <c r="D73" s="58">
        <f>SUM(D70:D72)</f>
        <v>2</v>
      </c>
      <c r="E73" s="58">
        <f>SUM(E70:E72)</f>
        <v>0</v>
      </c>
      <c r="F73" s="58">
        <f>SUM(F70:F72)</f>
        <v>0</v>
      </c>
      <c r="G73" s="58">
        <f>SUM(G70:G72)</f>
        <v>1</v>
      </c>
      <c r="H73" s="105">
        <f>+D73+E73+F73+G73</f>
        <v>3</v>
      </c>
      <c r="I73" s="105"/>
      <c r="J73" s="105"/>
      <c r="K73" s="19"/>
      <c r="L73" s="19"/>
      <c r="M73" s="19"/>
      <c r="N73" s="19"/>
    </row>
    <row r="74" spans="1:14" ht="22.5" customHeight="1" x14ac:dyDescent="0.25">
      <c r="A74" s="1"/>
      <c r="B74" s="90"/>
      <c r="C74" s="91"/>
      <c r="D74" s="91"/>
      <c r="E74" s="91"/>
      <c r="F74" s="91"/>
      <c r="G74" s="91"/>
      <c r="H74" s="91"/>
      <c r="I74" s="91"/>
      <c r="J74" s="92"/>
      <c r="K74" s="3"/>
      <c r="L74" s="3"/>
      <c r="M74" s="3"/>
      <c r="N74" s="3"/>
    </row>
    <row r="75" spans="1:14" ht="22.5" customHeight="1" x14ac:dyDescent="0.25">
      <c r="A75" s="1"/>
      <c r="B75" s="106" t="s">
        <v>76</v>
      </c>
      <c r="C75" s="106"/>
      <c r="D75" s="106"/>
      <c r="E75" s="106"/>
      <c r="F75" s="106"/>
      <c r="G75" s="106"/>
      <c r="H75" s="106"/>
      <c r="I75" s="20">
        <v>0.1</v>
      </c>
      <c r="J75" s="21">
        <f>(D81+F81)*I75/H81</f>
        <v>0.1</v>
      </c>
      <c r="K75" s="3"/>
      <c r="L75" s="3"/>
      <c r="M75" s="3"/>
      <c r="N75" s="3"/>
    </row>
    <row r="76" spans="1:14" ht="22.5" customHeight="1" x14ac:dyDescent="0.25">
      <c r="A76" s="1"/>
      <c r="B76" s="39"/>
      <c r="C76" s="14"/>
      <c r="D76" s="15" t="s">
        <v>16</v>
      </c>
      <c r="E76" s="15" t="s">
        <v>17</v>
      </c>
      <c r="F76" s="15" t="s">
        <v>18</v>
      </c>
      <c r="G76" s="15" t="s">
        <v>19</v>
      </c>
      <c r="H76" s="107" t="s">
        <v>20</v>
      </c>
      <c r="I76" s="107"/>
      <c r="J76" s="107"/>
      <c r="K76" s="3"/>
      <c r="L76" s="3"/>
      <c r="M76" s="3"/>
      <c r="N76" s="3"/>
    </row>
    <row r="77" spans="1:14" ht="54.75" customHeight="1" x14ac:dyDescent="0.25">
      <c r="A77" s="1">
        <v>1</v>
      </c>
      <c r="B77" s="39"/>
      <c r="C77" s="64" t="s">
        <v>77</v>
      </c>
      <c r="D77" s="17">
        <v>1</v>
      </c>
      <c r="E77" s="17"/>
      <c r="F77" s="17"/>
      <c r="G77" s="17"/>
      <c r="H77" s="99" t="s">
        <v>116</v>
      </c>
      <c r="I77" s="99"/>
      <c r="J77" s="99"/>
      <c r="K77" s="3"/>
      <c r="L77" s="3"/>
      <c r="M77" s="3"/>
      <c r="N77" s="3"/>
    </row>
    <row r="78" spans="1:14" ht="63" customHeight="1" x14ac:dyDescent="0.25">
      <c r="A78" s="1">
        <v>2</v>
      </c>
      <c r="B78" s="39"/>
      <c r="C78" s="64" t="s">
        <v>127</v>
      </c>
      <c r="D78" s="17">
        <v>1</v>
      </c>
      <c r="E78" s="17"/>
      <c r="F78" s="17"/>
      <c r="G78" s="17"/>
      <c r="H78" s="100" t="s">
        <v>128</v>
      </c>
      <c r="I78" s="101"/>
      <c r="J78" s="102"/>
      <c r="K78" s="3"/>
      <c r="L78" s="3"/>
      <c r="M78" s="3"/>
      <c r="N78" s="3"/>
    </row>
    <row r="79" spans="1:14" ht="48" customHeight="1" x14ac:dyDescent="0.25">
      <c r="A79" s="1">
        <v>3</v>
      </c>
      <c r="B79" s="39"/>
      <c r="C79" s="64" t="s">
        <v>108</v>
      </c>
      <c r="D79" s="17">
        <v>1</v>
      </c>
      <c r="E79" s="17"/>
      <c r="F79" s="17"/>
      <c r="G79" s="17"/>
      <c r="H79" s="100" t="s">
        <v>117</v>
      </c>
      <c r="I79" s="101"/>
      <c r="J79" s="102"/>
      <c r="K79" s="3"/>
      <c r="L79" s="3"/>
      <c r="M79" s="3"/>
      <c r="N79" s="3"/>
    </row>
    <row r="80" spans="1:14" ht="36" customHeight="1" x14ac:dyDescent="0.25">
      <c r="A80" s="1">
        <v>4</v>
      </c>
      <c r="B80" s="39"/>
      <c r="C80" s="64" t="s">
        <v>78</v>
      </c>
      <c r="D80" s="17">
        <v>1</v>
      </c>
      <c r="E80" s="17"/>
      <c r="F80" s="17"/>
      <c r="G80" s="17"/>
      <c r="H80" s="100" t="s">
        <v>118</v>
      </c>
      <c r="I80" s="101"/>
      <c r="J80" s="102"/>
      <c r="K80" s="65"/>
      <c r="L80" s="3"/>
      <c r="M80" s="3"/>
      <c r="N80" s="3"/>
    </row>
    <row r="81" spans="1:14" ht="22.5" customHeight="1" x14ac:dyDescent="0.25">
      <c r="A81" s="73"/>
      <c r="B81" s="108" t="s">
        <v>79</v>
      </c>
      <c r="C81" s="108"/>
      <c r="D81" s="58">
        <f>SUM(D77:D80)</f>
        <v>4</v>
      </c>
      <c r="E81" s="58">
        <f>SUM(E77:E80)</f>
        <v>0</v>
      </c>
      <c r="F81" s="58">
        <f>SUM(F77:F80)</f>
        <v>0</v>
      </c>
      <c r="G81" s="58">
        <f>SUM(G77:G80)</f>
        <v>0</v>
      </c>
      <c r="H81" s="105">
        <f>+D81+E81+F81+G81</f>
        <v>4</v>
      </c>
      <c r="I81" s="105"/>
      <c r="J81" s="105"/>
      <c r="K81" s="19"/>
      <c r="L81" s="19"/>
      <c r="M81" s="19"/>
      <c r="N81" s="19"/>
    </row>
    <row r="82" spans="1:14" ht="22.5" customHeight="1" x14ac:dyDescent="0.25">
      <c r="A82" s="1"/>
      <c r="B82" s="90"/>
      <c r="C82" s="91"/>
      <c r="D82" s="91"/>
      <c r="E82" s="91"/>
      <c r="F82" s="91"/>
      <c r="G82" s="91"/>
      <c r="H82" s="91"/>
      <c r="I82" s="91"/>
      <c r="J82" s="92"/>
      <c r="K82" s="3"/>
      <c r="L82" s="3"/>
      <c r="M82" s="3"/>
      <c r="N82" s="3"/>
    </row>
    <row r="83" spans="1:14" ht="22.5" customHeight="1" x14ac:dyDescent="0.25">
      <c r="A83" s="1"/>
      <c r="B83" s="106" t="s">
        <v>80</v>
      </c>
      <c r="C83" s="106"/>
      <c r="D83" s="106"/>
      <c r="E83" s="106"/>
      <c r="F83" s="106"/>
      <c r="G83" s="106"/>
      <c r="H83" s="106"/>
      <c r="I83" s="20">
        <v>0.2</v>
      </c>
      <c r="J83" s="21">
        <f>(D92+F92)*I83/H92</f>
        <v>0.2</v>
      </c>
      <c r="K83" s="49"/>
      <c r="L83" s="3"/>
      <c r="M83" s="3"/>
      <c r="N83" s="3"/>
    </row>
    <row r="84" spans="1:14" ht="22.5" customHeight="1" x14ac:dyDescent="0.25">
      <c r="A84" s="1"/>
      <c r="B84" s="39"/>
      <c r="C84" s="14"/>
      <c r="D84" s="15" t="s">
        <v>16</v>
      </c>
      <c r="E84" s="15" t="s">
        <v>17</v>
      </c>
      <c r="F84" s="15" t="s">
        <v>18</v>
      </c>
      <c r="G84" s="15" t="s">
        <v>19</v>
      </c>
      <c r="H84" s="107" t="s">
        <v>81</v>
      </c>
      <c r="I84" s="107"/>
      <c r="J84" s="107"/>
      <c r="K84" s="3"/>
      <c r="L84" s="3"/>
      <c r="M84" s="3"/>
      <c r="N84" s="3"/>
    </row>
    <row r="85" spans="1:14" ht="90" customHeight="1" x14ac:dyDescent="0.25">
      <c r="A85" s="1">
        <v>1</v>
      </c>
      <c r="B85" s="39"/>
      <c r="C85" s="40" t="s">
        <v>129</v>
      </c>
      <c r="D85" s="66">
        <v>1</v>
      </c>
      <c r="E85" s="66"/>
      <c r="F85" s="66"/>
      <c r="G85" s="66"/>
      <c r="H85" s="100" t="s">
        <v>130</v>
      </c>
      <c r="I85" s="101"/>
      <c r="J85" s="102"/>
      <c r="K85" s="3"/>
      <c r="L85" s="3"/>
      <c r="M85" s="3"/>
      <c r="N85" s="3"/>
    </row>
    <row r="86" spans="1:14" ht="128.25" customHeight="1" x14ac:dyDescent="0.25">
      <c r="A86" s="1">
        <v>2</v>
      </c>
      <c r="B86" s="39"/>
      <c r="C86" s="40" t="s">
        <v>82</v>
      </c>
      <c r="D86" s="66">
        <v>1</v>
      </c>
      <c r="E86" s="66"/>
      <c r="F86" s="66"/>
      <c r="G86" s="66"/>
      <c r="H86" s="100" t="s">
        <v>130</v>
      </c>
      <c r="I86" s="101"/>
      <c r="J86" s="102"/>
      <c r="K86" s="3"/>
      <c r="L86" s="3"/>
      <c r="M86" s="3"/>
      <c r="N86" s="3"/>
    </row>
    <row r="87" spans="1:14" ht="98.25" customHeight="1" x14ac:dyDescent="0.25">
      <c r="A87" s="1">
        <v>3</v>
      </c>
      <c r="B87" s="39"/>
      <c r="C87" s="40" t="s">
        <v>83</v>
      </c>
      <c r="D87" s="66">
        <v>1</v>
      </c>
      <c r="E87" s="66"/>
      <c r="F87" s="66"/>
      <c r="G87" s="66"/>
      <c r="H87" s="100"/>
      <c r="I87" s="101"/>
      <c r="J87" s="102"/>
      <c r="K87" s="3"/>
      <c r="L87" s="3"/>
      <c r="M87" s="3"/>
      <c r="N87" s="3"/>
    </row>
    <row r="88" spans="1:14" ht="66" customHeight="1" x14ac:dyDescent="0.25">
      <c r="A88" s="1">
        <v>4</v>
      </c>
      <c r="B88" s="39"/>
      <c r="C88" s="40" t="s">
        <v>84</v>
      </c>
      <c r="D88" s="66">
        <v>1</v>
      </c>
      <c r="E88" s="66"/>
      <c r="F88" s="66"/>
      <c r="G88" s="66"/>
      <c r="H88" s="99" t="s">
        <v>131</v>
      </c>
      <c r="I88" s="99"/>
      <c r="J88" s="99"/>
      <c r="K88" s="3"/>
      <c r="L88" s="3"/>
      <c r="M88" s="3"/>
      <c r="N88" s="3"/>
    </row>
    <row r="89" spans="1:14" ht="51.75" customHeight="1" x14ac:dyDescent="0.25">
      <c r="A89" s="1">
        <v>5</v>
      </c>
      <c r="B89" s="39"/>
      <c r="C89" s="40" t="s">
        <v>85</v>
      </c>
      <c r="D89" s="66">
        <v>1</v>
      </c>
      <c r="E89" s="66"/>
      <c r="F89" s="66"/>
      <c r="G89" s="66"/>
      <c r="H89" s="99" t="s">
        <v>132</v>
      </c>
      <c r="I89" s="99"/>
      <c r="J89" s="99"/>
      <c r="K89" s="3"/>
      <c r="L89" s="3"/>
      <c r="M89" s="3"/>
      <c r="N89" s="3"/>
    </row>
    <row r="90" spans="1:14" ht="54" customHeight="1" x14ac:dyDescent="0.25">
      <c r="A90" s="1">
        <v>6</v>
      </c>
      <c r="B90" s="43"/>
      <c r="C90" s="40" t="s">
        <v>133</v>
      </c>
      <c r="D90" s="17">
        <v>1</v>
      </c>
      <c r="E90" s="17"/>
      <c r="F90" s="17"/>
      <c r="G90" s="17"/>
      <c r="H90" s="100" t="s">
        <v>134</v>
      </c>
      <c r="I90" s="101"/>
      <c r="J90" s="102"/>
      <c r="K90" s="3"/>
      <c r="L90" s="3"/>
      <c r="M90" s="3"/>
      <c r="N90" s="3"/>
    </row>
    <row r="91" spans="1:14" ht="43.5" customHeight="1" x14ac:dyDescent="0.25">
      <c r="A91" s="1">
        <v>7</v>
      </c>
      <c r="B91" s="43"/>
      <c r="C91" s="40" t="s">
        <v>135</v>
      </c>
      <c r="D91" s="17">
        <v>1</v>
      </c>
      <c r="E91" s="17"/>
      <c r="F91" s="17"/>
      <c r="G91" s="17"/>
      <c r="H91" s="100" t="s">
        <v>134</v>
      </c>
      <c r="I91" s="101"/>
      <c r="J91" s="102"/>
      <c r="K91" s="3"/>
      <c r="L91" s="3"/>
      <c r="M91" s="3"/>
      <c r="N91" s="3"/>
    </row>
    <row r="92" spans="1:14" ht="22.5" customHeight="1" x14ac:dyDescent="0.25">
      <c r="A92" s="73"/>
      <c r="B92" s="103" t="s">
        <v>86</v>
      </c>
      <c r="C92" s="104"/>
      <c r="D92" s="58">
        <f>SUM(D85:D91)</f>
        <v>7</v>
      </c>
      <c r="E92" s="58">
        <f>SUM(E85:E91)</f>
        <v>0</v>
      </c>
      <c r="F92" s="58">
        <f>SUM(F85:F90)</f>
        <v>0</v>
      </c>
      <c r="G92" s="58">
        <f>SUM(G85:G90)</f>
        <v>0</v>
      </c>
      <c r="H92" s="105">
        <f>+D92+E92+F92+G92</f>
        <v>7</v>
      </c>
      <c r="I92" s="105"/>
      <c r="J92" s="105"/>
      <c r="K92" s="19"/>
      <c r="L92" s="19"/>
      <c r="M92" s="19"/>
      <c r="N92" s="19"/>
    </row>
    <row r="93" spans="1:14" ht="22.5" customHeight="1" x14ac:dyDescent="0.25">
      <c r="A93" s="1"/>
      <c r="B93" s="90"/>
      <c r="C93" s="91"/>
      <c r="D93" s="91"/>
      <c r="E93" s="91"/>
      <c r="F93" s="91"/>
      <c r="G93" s="91"/>
      <c r="H93" s="91"/>
      <c r="I93" s="91"/>
      <c r="J93" s="92"/>
      <c r="K93" s="3"/>
      <c r="L93" s="3"/>
      <c r="M93" s="3"/>
      <c r="N93" s="3"/>
    </row>
    <row r="94" spans="1:14" ht="22.5" customHeight="1" x14ac:dyDescent="0.25">
      <c r="A94" s="1"/>
      <c r="B94" s="93" t="s">
        <v>87</v>
      </c>
      <c r="C94" s="94"/>
      <c r="D94" s="94"/>
      <c r="E94" s="94"/>
      <c r="F94" s="94"/>
      <c r="G94" s="94"/>
      <c r="H94" s="94"/>
      <c r="I94" s="94"/>
      <c r="J94" s="95"/>
      <c r="K94" s="3"/>
      <c r="L94" s="3"/>
      <c r="M94" s="3"/>
      <c r="N94" s="3"/>
    </row>
    <row r="95" spans="1:14" ht="22.5" customHeight="1" x14ac:dyDescent="0.25">
      <c r="A95" s="1"/>
      <c r="B95" s="67" t="s">
        <v>88</v>
      </c>
      <c r="C95" s="68"/>
      <c r="D95" s="96" t="s">
        <v>109</v>
      </c>
      <c r="E95" s="97"/>
      <c r="F95" s="97"/>
      <c r="G95" s="97"/>
      <c r="H95" s="97"/>
      <c r="I95" s="97"/>
      <c r="J95" s="98"/>
      <c r="K95" s="3"/>
      <c r="L95" s="3"/>
      <c r="M95" s="3"/>
      <c r="N95" s="3"/>
    </row>
    <row r="96" spans="1:14" ht="22.5" customHeight="1" x14ac:dyDescent="0.25">
      <c r="A96" s="1"/>
      <c r="B96" s="67" t="s">
        <v>136</v>
      </c>
      <c r="C96" s="68"/>
      <c r="D96" s="96" t="s">
        <v>110</v>
      </c>
      <c r="E96" s="97"/>
      <c r="F96" s="97"/>
      <c r="G96" s="97"/>
      <c r="H96" s="97"/>
      <c r="I96" s="97"/>
      <c r="J96" s="98"/>
      <c r="K96" s="3"/>
      <c r="L96" s="3"/>
      <c r="M96" s="3"/>
      <c r="N96" s="3"/>
    </row>
    <row r="97" spans="1:14" ht="22.5" customHeight="1" x14ac:dyDescent="0.25">
      <c r="A97" s="1"/>
      <c r="B97" s="67" t="s">
        <v>89</v>
      </c>
      <c r="C97" s="68"/>
      <c r="D97" s="96" t="s">
        <v>111</v>
      </c>
      <c r="E97" s="97"/>
      <c r="F97" s="97"/>
      <c r="G97" s="97"/>
      <c r="H97" s="97"/>
      <c r="I97" s="97"/>
      <c r="J97" s="98"/>
      <c r="K97" s="3"/>
      <c r="L97" s="3"/>
      <c r="M97" s="3"/>
      <c r="N97" s="3"/>
    </row>
    <row r="98" spans="1:14" ht="22.5" customHeight="1" x14ac:dyDescent="0.25">
      <c r="A98" s="1"/>
      <c r="B98" s="67" t="s">
        <v>90</v>
      </c>
      <c r="C98" s="68"/>
      <c r="D98" s="96" t="s">
        <v>112</v>
      </c>
      <c r="E98" s="97"/>
      <c r="F98" s="97"/>
      <c r="G98" s="97"/>
      <c r="H98" s="97"/>
      <c r="I98" s="97"/>
      <c r="J98" s="98"/>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69" t="str">
        <f>+B6</f>
        <v>LISTA DE CHEQUEO CANCER DE PROSTATA Y COLORRECTAL</v>
      </c>
      <c r="D100" s="69"/>
      <c r="E100" s="69"/>
      <c r="F100" s="69"/>
      <c r="G100" s="69"/>
      <c r="H100" s="69"/>
      <c r="I100" s="69"/>
      <c r="J100" s="69"/>
      <c r="K100" s="69"/>
      <c r="L100" s="69"/>
      <c r="M100" s="3"/>
      <c r="N100" s="3"/>
    </row>
    <row r="101" spans="1:14" ht="22.5" customHeight="1" x14ac:dyDescent="0.25">
      <c r="A101" s="1"/>
      <c r="B101" s="3"/>
      <c r="C101" s="69" t="s">
        <v>91</v>
      </c>
      <c r="D101" s="69" t="s">
        <v>92</v>
      </c>
      <c r="E101" s="69" t="s">
        <v>93</v>
      </c>
      <c r="F101" s="69" t="s">
        <v>94</v>
      </c>
      <c r="G101" s="69" t="s">
        <v>16</v>
      </c>
      <c r="H101" s="69" t="s">
        <v>17</v>
      </c>
      <c r="I101" s="69" t="s">
        <v>18</v>
      </c>
      <c r="J101" s="69" t="s">
        <v>19</v>
      </c>
      <c r="K101" s="69" t="s">
        <v>95</v>
      </c>
      <c r="L101" s="69" t="s">
        <v>96</v>
      </c>
      <c r="M101" s="3"/>
      <c r="N101" s="3"/>
    </row>
    <row r="102" spans="1:14" ht="22.5" customHeight="1" x14ac:dyDescent="0.25">
      <c r="A102" s="1"/>
      <c r="B102" s="3"/>
      <c r="C102" s="70" t="str">
        <f>+B16</f>
        <v>1. CAPACIDAD INSTALADA Y RED (INVENTARIO RECURSO FISICO Y HUMANO )</v>
      </c>
      <c r="D102" s="70">
        <f>+A19</f>
        <v>2</v>
      </c>
      <c r="E102" s="71">
        <f>+I16</f>
        <v>0.1</v>
      </c>
      <c r="F102" s="71">
        <f>+J16</f>
        <v>0.1</v>
      </c>
      <c r="G102" s="70">
        <f>+D20</f>
        <v>1</v>
      </c>
      <c r="H102" s="70">
        <f>+E20</f>
        <v>0</v>
      </c>
      <c r="I102" s="70">
        <f>+F20</f>
        <v>1</v>
      </c>
      <c r="J102" s="70">
        <f>+G20</f>
        <v>0</v>
      </c>
      <c r="K102" s="57">
        <f>+B21</f>
        <v>0</v>
      </c>
      <c r="L102" s="70"/>
      <c r="M102" s="3"/>
      <c r="N102" s="3"/>
    </row>
    <row r="103" spans="1:14" ht="22.5" customHeight="1" x14ac:dyDescent="0.25">
      <c r="A103" s="1"/>
      <c r="B103" s="3"/>
      <c r="C103" s="70" t="str">
        <f>+B22</f>
        <v xml:space="preserve">2. COBERTURAS  DT, PE E INDICADORES PROPIOS DEL PROGRAMA </v>
      </c>
      <c r="D103" s="70">
        <f>+A39</f>
        <v>13</v>
      </c>
      <c r="E103" s="71">
        <f>+I22</f>
        <v>0.3</v>
      </c>
      <c r="F103" s="71">
        <f>+J22</f>
        <v>0.26</v>
      </c>
      <c r="G103" s="70">
        <f>+D40</f>
        <v>13</v>
      </c>
      <c r="H103" s="70">
        <f>+E40</f>
        <v>2</v>
      </c>
      <c r="I103" s="70">
        <f>+F40</f>
        <v>0</v>
      </c>
      <c r="J103" s="70">
        <f>+G40</f>
        <v>0</v>
      </c>
      <c r="K103" s="57">
        <f>+B41</f>
        <v>0</v>
      </c>
      <c r="L103" s="70"/>
      <c r="M103" s="3"/>
      <c r="N103" s="3"/>
    </row>
    <row r="104" spans="1:14" ht="22.5" customHeight="1" x14ac:dyDescent="0.25">
      <c r="A104" s="1"/>
      <c r="B104" s="3"/>
      <c r="C104" s="70" t="str">
        <f>+B42</f>
        <v>3. DEMANDA INDUCIDA</v>
      </c>
      <c r="D104" s="70">
        <f>+A48</f>
        <v>5</v>
      </c>
      <c r="E104" s="71">
        <f>+I42</f>
        <v>0.05</v>
      </c>
      <c r="F104" s="71">
        <f>+J42</f>
        <v>0.05</v>
      </c>
      <c r="G104" s="70">
        <f>+D49</f>
        <v>5</v>
      </c>
      <c r="H104" s="70">
        <f>+E49</f>
        <v>0</v>
      </c>
      <c r="I104" s="70">
        <f>+F49</f>
        <v>0</v>
      </c>
      <c r="J104" s="70">
        <f>+G49</f>
        <v>0</v>
      </c>
      <c r="K104" s="57">
        <f>+B50</f>
        <v>0</v>
      </c>
      <c r="L104" s="70"/>
      <c r="M104" s="3"/>
      <c r="N104" s="3"/>
    </row>
    <row r="105" spans="1:14" ht="22.5" customHeight="1" x14ac:dyDescent="0.25">
      <c r="A105" s="1"/>
      <c r="B105" s="3"/>
      <c r="C105" s="70" t="str">
        <f>+B51</f>
        <v xml:space="preserve">4. CARACTERIZACIÓN POBLACIONAL </v>
      </c>
      <c r="D105" s="70">
        <f>+A54</f>
        <v>2</v>
      </c>
      <c r="E105" s="71">
        <f>+H51</f>
        <v>0.05</v>
      </c>
      <c r="F105" s="71">
        <f>+J52</f>
        <v>0</v>
      </c>
      <c r="G105" s="70">
        <f>+D56</f>
        <v>2</v>
      </c>
      <c r="H105" s="70">
        <f>+E56</f>
        <v>0</v>
      </c>
      <c r="I105" s="70">
        <f>+F56</f>
        <v>0</v>
      </c>
      <c r="J105" s="70">
        <f>+G56</f>
        <v>0</v>
      </c>
      <c r="K105" s="57">
        <f>+B57</f>
        <v>0</v>
      </c>
      <c r="L105" s="70"/>
      <c r="M105" s="3"/>
      <c r="N105" s="3"/>
    </row>
    <row r="106" spans="1:14" ht="22.5" customHeight="1" x14ac:dyDescent="0.25">
      <c r="A106" s="1"/>
      <c r="B106" s="3"/>
      <c r="C106" s="70" t="str">
        <f>+B58</f>
        <v xml:space="preserve">5.   ATENCION A POBLACIONES CON ENFOQUE DIFERENCIAL </v>
      </c>
      <c r="D106" s="70">
        <f>+A60</f>
        <v>1</v>
      </c>
      <c r="E106" s="71">
        <f>+I58</f>
        <v>0.05</v>
      </c>
      <c r="F106" s="71">
        <f>+J58</f>
        <v>0.05</v>
      </c>
      <c r="G106" s="70">
        <f>+D61</f>
        <v>1</v>
      </c>
      <c r="H106" s="70">
        <f>+E61</f>
        <v>0</v>
      </c>
      <c r="I106" s="70">
        <f>+F61</f>
        <v>0</v>
      </c>
      <c r="J106" s="70">
        <f>+G61</f>
        <v>0</v>
      </c>
      <c r="K106" s="57">
        <f>+B62</f>
        <v>0</v>
      </c>
      <c r="L106" s="70"/>
      <c r="M106" s="3"/>
      <c r="N106" s="3"/>
    </row>
    <row r="107" spans="1:14" ht="22.5" customHeight="1" x14ac:dyDescent="0.25">
      <c r="A107" s="1"/>
      <c r="B107" s="3"/>
      <c r="C107" s="70" t="str">
        <f>+B63</f>
        <v>6. ACCESIBILIDAD</v>
      </c>
      <c r="D107" s="70">
        <f>+A65</f>
        <v>1</v>
      </c>
      <c r="E107" s="71">
        <f>+I63</f>
        <v>0.05</v>
      </c>
      <c r="F107" s="71">
        <f>+J63</f>
        <v>0.05</v>
      </c>
      <c r="G107" s="70">
        <f>+D66</f>
        <v>1</v>
      </c>
      <c r="H107" s="70">
        <f>+E66</f>
        <v>0</v>
      </c>
      <c r="I107" s="70">
        <f>+F66</f>
        <v>0</v>
      </c>
      <c r="J107" s="70">
        <f>+G66</f>
        <v>0</v>
      </c>
      <c r="K107" s="57">
        <f>+B67</f>
        <v>0</v>
      </c>
      <c r="L107" s="70"/>
      <c r="M107" s="3"/>
      <c r="N107" s="3"/>
    </row>
    <row r="108" spans="1:14" ht="22.5" customHeight="1" x14ac:dyDescent="0.25">
      <c r="A108" s="1"/>
      <c r="B108" s="3"/>
      <c r="C108" s="70" t="str">
        <f>+B68</f>
        <v>7. OPORTUNIDAD</v>
      </c>
      <c r="D108" s="70">
        <f>+A72</f>
        <v>3</v>
      </c>
      <c r="E108" s="71">
        <f>+I68</f>
        <v>0.1</v>
      </c>
      <c r="F108" s="71">
        <f>+J68</f>
        <v>6.6666666666666666E-2</v>
      </c>
      <c r="G108" s="70">
        <f>+D73</f>
        <v>2</v>
      </c>
      <c r="H108" s="70">
        <f>+E73</f>
        <v>0</v>
      </c>
      <c r="I108" s="70">
        <f>+F73</f>
        <v>0</v>
      </c>
      <c r="J108" s="70">
        <f>+G73</f>
        <v>1</v>
      </c>
      <c r="K108" s="57">
        <f>+B74</f>
        <v>0</v>
      </c>
      <c r="L108" s="70"/>
      <c r="M108" s="3"/>
      <c r="N108" s="3"/>
    </row>
    <row r="109" spans="1:14" ht="22.5" customHeight="1" x14ac:dyDescent="0.25">
      <c r="A109" s="1"/>
      <c r="B109" s="3"/>
      <c r="C109" s="70" t="str">
        <f>+B75</f>
        <v>8. SEGURIDAD</v>
      </c>
      <c r="D109" s="70">
        <f>+A80</f>
        <v>4</v>
      </c>
      <c r="E109" s="71">
        <f>+I75</f>
        <v>0.1</v>
      </c>
      <c r="F109" s="71">
        <f>+J75</f>
        <v>0.1</v>
      </c>
      <c r="G109" s="70">
        <f>+D81</f>
        <v>4</v>
      </c>
      <c r="H109" s="70">
        <f>+E81</f>
        <v>0</v>
      </c>
      <c r="I109" s="70">
        <f>+F81</f>
        <v>0</v>
      </c>
      <c r="J109" s="70">
        <f>+G81</f>
        <v>0</v>
      </c>
      <c r="K109" s="57">
        <f>+B82</f>
        <v>0</v>
      </c>
      <c r="L109" s="70"/>
      <c r="M109" s="3"/>
      <c r="N109" s="3"/>
    </row>
    <row r="110" spans="1:14" ht="22.5" customHeight="1" x14ac:dyDescent="0.25">
      <c r="A110" s="1"/>
      <c r="B110" s="3"/>
      <c r="C110" s="70" t="str">
        <f>+B83</f>
        <v>9. PERTINENCIA</v>
      </c>
      <c r="D110" s="70">
        <f>+A91</f>
        <v>7</v>
      </c>
      <c r="E110" s="71">
        <f>+I83</f>
        <v>0.2</v>
      </c>
      <c r="F110" s="71">
        <f>+J83</f>
        <v>0.2</v>
      </c>
      <c r="G110" s="70">
        <f>+D92</f>
        <v>7</v>
      </c>
      <c r="H110" s="70">
        <f t="shared" ref="H110:J110" si="6">+E92</f>
        <v>0</v>
      </c>
      <c r="I110" s="70">
        <f t="shared" si="6"/>
        <v>0</v>
      </c>
      <c r="J110" s="70">
        <f t="shared" si="6"/>
        <v>0</v>
      </c>
      <c r="K110" s="57">
        <f>+B93</f>
        <v>0</v>
      </c>
      <c r="L110" s="70"/>
      <c r="M110" s="3"/>
      <c r="N110" s="3"/>
    </row>
    <row r="111" spans="1:14" ht="22.5" customHeight="1" x14ac:dyDescent="0.25">
      <c r="A111" s="1"/>
      <c r="B111" s="3"/>
      <c r="C111" s="70" t="s">
        <v>97</v>
      </c>
      <c r="D111" s="70">
        <f>SUM(D102:D110)</f>
        <v>38</v>
      </c>
      <c r="E111" s="72">
        <f t="shared" ref="E111:J111" si="7">SUM(E102:E110)</f>
        <v>1</v>
      </c>
      <c r="F111" s="72">
        <f t="shared" si="7"/>
        <v>0.87666666666666671</v>
      </c>
      <c r="G111" s="70">
        <f t="shared" si="7"/>
        <v>36</v>
      </c>
      <c r="H111" s="70">
        <f t="shared" si="7"/>
        <v>2</v>
      </c>
      <c r="I111" s="70">
        <f t="shared" si="7"/>
        <v>1</v>
      </c>
      <c r="J111" s="70">
        <f t="shared" si="7"/>
        <v>1</v>
      </c>
      <c r="K111" s="57"/>
      <c r="L111" s="70"/>
      <c r="M111" s="3"/>
      <c r="N111" s="3"/>
    </row>
  </sheetData>
  <mergeCells count="119">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 ref="I26:J26"/>
    <mergeCell ref="I27:J27"/>
    <mergeCell ref="I28:J28"/>
    <mergeCell ref="B20:C20"/>
    <mergeCell ref="H20:J20"/>
    <mergeCell ref="B21:J21"/>
    <mergeCell ref="B22:H22"/>
    <mergeCell ref="C23:C24"/>
    <mergeCell ref="D23:D24"/>
    <mergeCell ref="E23:E24"/>
    <mergeCell ref="F23:F24"/>
    <mergeCell ref="G23:G24"/>
    <mergeCell ref="H23:J23"/>
    <mergeCell ref="B29:B31"/>
    <mergeCell ref="I29:J29"/>
    <mergeCell ref="I30:J30"/>
    <mergeCell ref="I31:J31"/>
    <mergeCell ref="L31:M31"/>
    <mergeCell ref="B34:B39"/>
    <mergeCell ref="I34:J34"/>
    <mergeCell ref="I35:J35"/>
    <mergeCell ref="I36:J36"/>
    <mergeCell ref="I37:J37"/>
    <mergeCell ref="B42:H42"/>
    <mergeCell ref="K42:N42"/>
    <mergeCell ref="H43:J43"/>
    <mergeCell ref="H44:J44"/>
    <mergeCell ref="K44:N44"/>
    <mergeCell ref="H45:J45"/>
    <mergeCell ref="I38:J38"/>
    <mergeCell ref="I39:J39"/>
    <mergeCell ref="B40:C40"/>
    <mergeCell ref="H40:J40"/>
    <mergeCell ref="B41:J41"/>
    <mergeCell ref="K41:N41"/>
    <mergeCell ref="B50:J50"/>
    <mergeCell ref="K50:M50"/>
    <mergeCell ref="H52:J52"/>
    <mergeCell ref="B53:C53"/>
    <mergeCell ref="B54:C54"/>
    <mergeCell ref="H46:J46"/>
    <mergeCell ref="H47:J47"/>
    <mergeCell ref="H48:J48"/>
    <mergeCell ref="B49:C49"/>
    <mergeCell ref="H49:J49"/>
    <mergeCell ref="K49:N49"/>
    <mergeCell ref="B61:C61"/>
    <mergeCell ref="H61:J61"/>
    <mergeCell ref="B62:J62"/>
    <mergeCell ref="B63:H63"/>
    <mergeCell ref="B64:B65"/>
    <mergeCell ref="H64:J64"/>
    <mergeCell ref="H65:J65"/>
    <mergeCell ref="B55:C56"/>
    <mergeCell ref="H56:J56"/>
    <mergeCell ref="B57:J57"/>
    <mergeCell ref="B58:H58"/>
    <mergeCell ref="H59:J59"/>
    <mergeCell ref="H60:J60"/>
    <mergeCell ref="H72:J72"/>
    <mergeCell ref="B73:C73"/>
    <mergeCell ref="H73:J73"/>
    <mergeCell ref="B74:J74"/>
    <mergeCell ref="B75:H75"/>
    <mergeCell ref="H76:J76"/>
    <mergeCell ref="B66:C66"/>
    <mergeCell ref="H66:J66"/>
    <mergeCell ref="B67:J67"/>
    <mergeCell ref="B68:H68"/>
    <mergeCell ref="H69:J69"/>
    <mergeCell ref="H70:J70"/>
    <mergeCell ref="B82:J82"/>
    <mergeCell ref="B83:H83"/>
    <mergeCell ref="H84:J84"/>
    <mergeCell ref="H85:J85"/>
    <mergeCell ref="H86:J86"/>
    <mergeCell ref="H87:J87"/>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2021-10-07T01:16:17Z</dcterms:modified>
</cp:coreProperties>
</file>