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ESE SALUD PEREIRA\UI KENNEDY\"/>
    </mc:Choice>
  </mc:AlternateContent>
  <bookViews>
    <workbookView xWindow="0" yWindow="0" windowWidth="20490" windowHeight="7050"/>
  </bookViews>
  <sheets>
    <sheet name="11. CA CEPO LCH IP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1" l="1"/>
  <c r="H30" i="1"/>
  <c r="E105" i="1" l="1"/>
  <c r="D110" i="1"/>
  <c r="D109" i="1"/>
  <c r="D106" i="1"/>
  <c r="D105" i="1"/>
  <c r="E56" i="1"/>
  <c r="F56" i="1"/>
  <c r="G56" i="1"/>
  <c r="D56" i="1"/>
  <c r="K110" i="1" l="1"/>
  <c r="E110" i="1"/>
  <c r="C110" i="1"/>
  <c r="K109" i="1"/>
  <c r="E109" i="1"/>
  <c r="C109" i="1"/>
  <c r="K108" i="1"/>
  <c r="E108" i="1"/>
  <c r="D108" i="1"/>
  <c r="C108" i="1"/>
  <c r="K107" i="1"/>
  <c r="E107" i="1"/>
  <c r="D107" i="1"/>
  <c r="C107" i="1"/>
  <c r="K106" i="1"/>
  <c r="E106" i="1"/>
  <c r="C106" i="1"/>
  <c r="K105" i="1"/>
  <c r="J105" i="1"/>
  <c r="I105" i="1"/>
  <c r="H105" i="1"/>
  <c r="G105" i="1"/>
  <c r="F105" i="1"/>
  <c r="C105" i="1"/>
  <c r="K104" i="1"/>
  <c r="E104" i="1"/>
  <c r="D104" i="1"/>
  <c r="C104" i="1"/>
  <c r="K103" i="1"/>
  <c r="E103" i="1"/>
  <c r="D103" i="1"/>
  <c r="C103" i="1"/>
  <c r="K102" i="1"/>
  <c r="E102" i="1"/>
  <c r="D102" i="1"/>
  <c r="C102" i="1"/>
  <c r="C100" i="1"/>
  <c r="G92" i="1"/>
  <c r="J110" i="1" s="1"/>
  <c r="F92" i="1"/>
  <c r="E92" i="1"/>
  <c r="H110" i="1" s="1"/>
  <c r="D92" i="1"/>
  <c r="G81" i="1"/>
  <c r="J109" i="1" s="1"/>
  <c r="F81" i="1"/>
  <c r="I109" i="1" s="1"/>
  <c r="E81" i="1"/>
  <c r="H109" i="1" s="1"/>
  <c r="D81" i="1"/>
  <c r="G109" i="1" s="1"/>
  <c r="G73" i="1"/>
  <c r="J108" i="1" s="1"/>
  <c r="F73" i="1"/>
  <c r="E73" i="1"/>
  <c r="H108" i="1" s="1"/>
  <c r="D73" i="1"/>
  <c r="G108" i="1" s="1"/>
  <c r="G66" i="1"/>
  <c r="J107" i="1" s="1"/>
  <c r="F66" i="1"/>
  <c r="I107" i="1" s="1"/>
  <c r="E66" i="1"/>
  <c r="H107" i="1" s="1"/>
  <c r="D66" i="1"/>
  <c r="G61" i="1"/>
  <c r="J106" i="1" s="1"/>
  <c r="F61" i="1"/>
  <c r="E61" i="1"/>
  <c r="H106" i="1" s="1"/>
  <c r="D61" i="1"/>
  <c r="G106" i="1" s="1"/>
  <c r="H56" i="1"/>
  <c r="J51" i="1" s="1"/>
  <c r="G49" i="1"/>
  <c r="J104" i="1" s="1"/>
  <c r="F49" i="1"/>
  <c r="I104" i="1" s="1"/>
  <c r="E49" i="1"/>
  <c r="H104" i="1" s="1"/>
  <c r="D49" i="1"/>
  <c r="G40" i="1"/>
  <c r="J103" i="1" s="1"/>
  <c r="F40" i="1"/>
  <c r="I103" i="1" s="1"/>
  <c r="E40" i="1"/>
  <c r="H103" i="1" s="1"/>
  <c r="D40" i="1"/>
  <c r="I39" i="1"/>
  <c r="I38" i="1"/>
  <c r="I37" i="1"/>
  <c r="I36" i="1"/>
  <c r="I35" i="1"/>
  <c r="I34" i="1"/>
  <c r="I31" i="1"/>
  <c r="I30" i="1"/>
  <c r="I29" i="1"/>
  <c r="I28" i="1"/>
  <c r="I27" i="1"/>
  <c r="I26" i="1"/>
  <c r="G20" i="1"/>
  <c r="J102" i="1" s="1"/>
  <c r="F20" i="1"/>
  <c r="I102" i="1" s="1"/>
  <c r="E20" i="1"/>
  <c r="H102" i="1" s="1"/>
  <c r="D20" i="1"/>
  <c r="G102" i="1" s="1"/>
  <c r="H92" i="1" l="1"/>
  <c r="G110" i="1"/>
  <c r="H20" i="1"/>
  <c r="J16" i="1" s="1"/>
  <c r="F102" i="1" s="1"/>
  <c r="H40" i="1"/>
  <c r="J22" i="1" s="1"/>
  <c r="F103" i="1" s="1"/>
  <c r="H49" i="1"/>
  <c r="J42" i="1" s="1"/>
  <c r="F104" i="1" s="1"/>
  <c r="D111" i="1"/>
  <c r="H111" i="1"/>
  <c r="H61" i="1"/>
  <c r="J58" i="1" s="1"/>
  <c r="F106" i="1" s="1"/>
  <c r="H81" i="1"/>
  <c r="J75" i="1" s="1"/>
  <c r="F109" i="1" s="1"/>
  <c r="E111" i="1"/>
  <c r="J111" i="1"/>
  <c r="J83" i="1"/>
  <c r="F110" i="1" s="1"/>
  <c r="I108" i="1"/>
  <c r="G103" i="1"/>
  <c r="H73" i="1"/>
  <c r="J68" i="1" s="1"/>
  <c r="F108" i="1" s="1"/>
  <c r="G104" i="1"/>
  <c r="I106" i="1"/>
  <c r="I110" i="1"/>
  <c r="H66" i="1"/>
  <c r="J63" i="1" s="1"/>
  <c r="F107" i="1" s="1"/>
  <c r="G107" i="1"/>
  <c r="G111" i="1" l="1"/>
  <c r="I111" i="1"/>
  <c r="F111" i="1"/>
</calcChain>
</file>

<file path=xl/comments1.xml><?xml version="1.0" encoding="utf-8"?>
<comments xmlns="http://schemas.openxmlformats.org/spreadsheetml/2006/main">
  <authors>
    <author>Autor</author>
  </authors>
  <commentList>
    <comment ref="H39" authorId="0" shapeId="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<sst xmlns="http://schemas.openxmlformats.org/spreadsheetml/2006/main" count="200" uniqueCount="148">
  <si>
    <t xml:space="preserve">VISITA DE ASISTENCIA TECNICA INTEGRADA
LISTAS DE CHEQUEO </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</si>
  <si>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</si>
  <si>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</si>
  <si>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</si>
  <si>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</si>
  <si>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</si>
  <si>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</si>
  <si>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</si>
  <si>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</si>
  <si>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</si>
  <si>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</si>
  <si>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</si>
  <si>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</si>
  <si>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</si>
  <si>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</si>
  <si>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</si>
  <si>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</si>
  <si>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</si>
  <si>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</si>
  <si>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</si>
  <si>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</si>
  <si>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</si>
  <si>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 xml:space="preserve">Médicos Generales </t>
  </si>
  <si>
    <t>Médicos Especialistas</t>
  </si>
  <si>
    <t xml:space="preserve">TOTAL CAPACIDAD INSTALADA Y RED </t>
  </si>
  <si>
    <t xml:space="preserve">2. COBERTURAS  DT, PE E INDICADORES PROPIOS DEL PROGRAMA </t>
  </si>
  <si>
    <t>INDICADORES</t>
  </si>
  <si>
    <t>NUMERO</t>
  </si>
  <si>
    <t>PORCENTAJE</t>
  </si>
  <si>
    <t>POBLACION</t>
  </si>
  <si>
    <t>Total de Usuarios Afiliados</t>
  </si>
  <si>
    <t>Total de Usuarios Afiliados ≥ 50 años</t>
  </si>
  <si>
    <t>Total de Usuarios Hombres ≥ 50 años</t>
  </si>
  <si>
    <t xml:space="preserve">Total de Usuarios Diagnosticados con cualquier tipo de Cáncer </t>
  </si>
  <si>
    <t>Ca de Próstata</t>
  </si>
  <si>
    <t>Total de Usuarios Diagnosticados con Cáncer de Próstata</t>
  </si>
  <si>
    <t>Total de usuarios tamizados para Cáncer de Próstata por medio de PSA (Antígeno Prostático) en lo corrido de la vigencia</t>
  </si>
  <si>
    <t xml:space="preserve">Del total de usuarios tamizados con PSA para cáncer de Próstata cuántos han salido con alteración del PSA </t>
  </si>
  <si>
    <t xml:space="preserve">Rangos de normalidad para el PSA ajustado por la edad </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</si>
  <si>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</si>
  <si>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</si>
  <si>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</si>
  <si>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</si>
  <si>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 xml:space="preserve">Edad (años) </t>
  </si>
  <si>
    <t xml:space="preserve">PSA normal </t>
  </si>
  <si>
    <t xml:space="preserve">40-49 </t>
  </si>
  <si>
    <t xml:space="preserve">0-2,5 ng/ml </t>
  </si>
  <si>
    <t xml:space="preserve">50-59 </t>
  </si>
  <si>
    <t xml:space="preserve">0-3,5 ng/ml </t>
  </si>
  <si>
    <t>Total de usuarios con alteración en las pruebas de Tamizaje para Cáncer Colorrectal por medio de SOMF</t>
  </si>
  <si>
    <t xml:space="preserve">60-69 </t>
  </si>
  <si>
    <t xml:space="preserve">0-4,5 ng/ml </t>
  </si>
  <si>
    <t>Total de Pacientes con Cáncer Colorrectal que reciben Cuidado Paliativo</t>
  </si>
  <si>
    <t xml:space="preserve">70-79 </t>
  </si>
  <si>
    <t xml:space="preserve">0-6,5 ng/ml </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</si>
  <si>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</si>
  <si>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</si>
  <si>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</si>
  <si>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</si>
  <si>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</si>
  <si>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</si>
  <si>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</si>
  <si>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</si>
  <si>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 xml:space="preserve">4. CARACTERIZACIÓN POBLACIONAL </t>
  </si>
  <si>
    <t>Realizan seguimiento al usuario en tratamiento por cáncer de Próstata o colorrectal</t>
  </si>
  <si>
    <t>TOTAL  CARACTERIZACIÓN POBLACIONAL</t>
  </si>
  <si>
    <t xml:space="preserve">5.   ATENCION A POBLACIONES CON ENFOQUE DIFERENCIAL </t>
  </si>
  <si>
    <t xml:space="preserve">POBLACION </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</si>
  <si>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</si>
  <si>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</si>
  <si>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</si>
  <si>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</si>
  <si>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</si>
  <si>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</si>
  <si>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</si>
  <si>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</si>
  <si>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</si>
  <si>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</si>
  <si>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</si>
  <si>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</si>
  <si>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</si>
  <si>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</si>
  <si>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</si>
  <si>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</si>
  <si>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La IPS cuenta con un método de seguimiento a la tamización para Cáncer Colorrectal por medio de Colonoscopia</t>
  </si>
  <si>
    <t>TOTAL PERTINENCIA</t>
  </si>
  <si>
    <t xml:space="preserve">CIERRE DEL DOCUMENTO </t>
  </si>
  <si>
    <t xml:space="preserve">Secretaria de  Salud  Publica y Seguridad Social </t>
  </si>
  <si>
    <t xml:space="preserve">Nombre:  </t>
  </si>
  <si>
    <t>Cargo:  Enfermera Programa CA CEPO</t>
  </si>
  <si>
    <t>Cedula: 1088249229</t>
  </si>
  <si>
    <t xml:space="preserve">Cedula: </t>
  </si>
  <si>
    <t>LINEA DE TRABJO</t>
  </si>
  <si>
    <t>ESTANDARES</t>
  </si>
  <si>
    <t>% E</t>
  </si>
  <si>
    <t>% C</t>
  </si>
  <si>
    <t xml:space="preserve">OBSERVACIONES </t>
  </si>
  <si>
    <t>PLAN DE MEJORAMIENTO</t>
  </si>
  <si>
    <t xml:space="preserve">TOTAL </t>
  </si>
  <si>
    <t>Total de usuarios Tamizados para Cáncer Colorrectal por medio de SOMF (Sangre Oculta en Materia Fecal) en lo corrido de la vigencia.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</si>
  <si>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</si>
  <si>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</si>
  <si>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</si>
  <si>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</si>
  <si>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</si>
  <si>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</si>
  <si>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</si>
  <si>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Socialización de la periodicidad establecida institucionalmente para la tamización de cáncer de próstata.</t>
  </si>
  <si>
    <t>Socialización de la periodicidad establecida institucionalmente para la tamización de cáncer Colorrectal.</t>
  </si>
  <si>
    <t>MELISSA LOZANO CIFUENTES</t>
  </si>
  <si>
    <t>ENFERMERA APOYO DE COODINACION UNIDAD INTERMEDIA DE KENNEDY</t>
  </si>
  <si>
    <t>lozanocifuentesmelissa@gmail.com</t>
  </si>
  <si>
    <t>1 año</t>
  </si>
  <si>
    <t>Cuentan con 13 MEDICOS GENERALES</t>
  </si>
  <si>
    <t>NO CUENTAN CON MEDICOS ESPECIALISTAS EN HOSPITAL DE KENNEDY SE ENCUENTRAN CENTRALIZADO EL INTERNISTA EN LA UNIDAD DE CUBA. EL RESTO DE ESPECIALIDADES CONTRATADO CON PRESTADOR COMPLEMENTARIO</t>
  </si>
  <si>
    <t>Total de Pacientes Tamizados para Cáncer Colorrectal por medio de SOMF y se confirmó diagnóstico o se le realizó Colonoscopia en lo corrido de la  vigencia</t>
  </si>
  <si>
    <t xml:space="preserve">Por medio de la profesional a cargo de la Ruta y del programa </t>
  </si>
  <si>
    <t xml:space="preserve">Cuentan con una profesional que se encarga del programa y maneja las bases de datos de próstata y realiza seguimiento a los usuarios por medio de llamadas telefónicas, asignación de citas por médico general. </t>
  </si>
  <si>
    <t xml:space="preserve">La búsqueda activa de pacientes se realiza a través del médico general mediante la consulta de morbilidad en donde se capta y se solicita paraclínicos de PSA y sangre oculta en materia fecal ingresando al programa para realizar seguimiento. </t>
  </si>
  <si>
    <t>Se evidencian soportes de capacitaciones recientes de P y P en Ruta Integral de Atención en Salud de promoción y mantenimiento según resolución 3280 2018 liderado por la doctora Isabel Estrada.</t>
  </si>
  <si>
    <t>El software institucional de Historia Clínica contiene la marcación de campo obligatorio diligenciamiento de la población con enfoque diferencial.</t>
  </si>
  <si>
    <t>Cuentan con proceso de inducción y Reinducción a través de la plataforma PLEXO que contiene módulos de cursos en donde se refleja de Rutas Integrales en general.</t>
  </si>
  <si>
    <t>Cuentan con líneas telefónicas habilitadas de CALL center para consultas de morbilidad y citas de agendamiento preferencial en el SIAU y presencial para todos los cursos de vida contemplados en la 3280 del 2018, con oportunidad de 3 a 5 días.</t>
  </si>
  <si>
    <t xml:space="preserve">No cuentan en la unidad con atención por especialistas ya que se encuentra contratado con prestador complementario. </t>
  </si>
  <si>
    <t>EL proceso de seguimiento de referencia y contrarreferencia desde el área clínica se hace a través de la consulta médica de morbilidad o programa y el administrativo a través de la auditoria de historias clínicas del jefe de Rutas o Cáncer.</t>
  </si>
  <si>
    <t>A través de la INTRANET institucional LA ESE SALUD Pereira confiere permisos a todos los trabajadores en donde se encuentran las Guía de practica clínica de cáncer de colon y recto código cm-ex-033 y Guía de practica clínica de próstata código cm-ex-032.</t>
  </si>
  <si>
    <t>La doctora Isabel Estrada realiza el despliegue de información, educación y comunicación a los usuarios y grupos organizados como parte de las estrategias de IEC.</t>
  </si>
  <si>
    <t>Implementan encuestas por el CALL CENTER de satisfacción del usuario los cuales se consolidan en una base de datos.</t>
  </si>
  <si>
    <t>A través de la auditoria de historias clínicas por calidad se evalúa internamente la Adherencia a Guías de Práctica Clínica</t>
  </si>
  <si>
    <t>SE REALIZA SEGUIMIENTO CON LA TAMIZACION DE CANCER POR SANGRE OCULTA EN HECES ORDENADOS VERSUS LOS TOMADOS</t>
  </si>
  <si>
    <t>Nombre: MELISSA LOZANO CIFUENTES</t>
  </si>
  <si>
    <t>Institución: ESE SALUD PEREIRA UNIDAD INTERMEDIA KENNEDY</t>
  </si>
  <si>
    <t>Cargo: ENFERMERA APOYO DE COODINACION UNIDAD INTERMEDIA DE KENNEDY</t>
  </si>
  <si>
    <t xml:space="preserve">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</si>
  <si>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La IPS cuenta con un método de seguimiento para el tamizaje para Cáncer de Próstata con los antígenos ordenados versus los tomados y se evidencia que el tacto rectal es ocasiona, así mismo la líder tiene conocimiento y se van a generar estrategias para mejorar la prestación del servicio.</t>
  </si>
  <si>
    <t>La IPS cuenta con un método de seguimiento a la tamización para Cáncer Colorrectal por medio de Colonoscopia a través de la líder por medio de los planos de las colonoscopias enviadas y en revisión de historias clínicas la jefe Olga revisa direccionamiento.</t>
  </si>
  <si>
    <t>Z120 (0)
Z121 (0)
Z125 (5)</t>
  </si>
  <si>
    <t xml:space="preserve">OBSERVACIONES: No cuentan con médicos especialistas en hospital de Kennedy se encuentran centralizado el internista en la unidad de cuba. el resto de especialidades contratado con prestador complementario. </t>
  </si>
  <si>
    <t>OBSERVACIONES: Se observó proceso de implementación de aplicativo que, de manera sistemática, se puede obtener información para determinar por edad los tratamientos terminados, sin embargo, no se cuenta con la información de usuarios tamizados para cáncer de Próstata por medio de tacto rectal o combinado con en lo corrido de la vigencia.</t>
  </si>
  <si>
    <t xml:space="preserve">OBSERVACIONES: Cuentan con una profesional que se encarga del programa y maneja las bases de datos de próstata y realiza seguimiento a los usuarios por medio de llamadas telefónicas, asignación de citas por médico general. </t>
  </si>
  <si>
    <t xml:space="preserve">OBSERVACIONES: Al momento de la visita de asesoría y asistencia técnica no cuentan con la información de códigos CIE 20 facturados a la fecha concernientes a las patologías de la visita. Se continúa revisando el aplicativo SISAP en donde se evidenció que para la unidad Intermedia de Kennedy se han reportado 5 usuarios con el código CIE 10 Z125 y ninguno con Z120 o Z121.  </t>
  </si>
  <si>
    <t>OBSERVACIONES: El software institucional de Historia Clínica contiene la marcación de campo obligatorio diligenciamiento de la población con enfoque diferencial.</t>
  </si>
  <si>
    <t>OBSERVACIONES: Cuentan con proceso de inducción y Reinducción a través de la plataforma PLEXO que contiene módulos de cursos en donde se refleja de Rutas Integrales en general.</t>
  </si>
  <si>
    <t>OBSERVACIONES: EL proceso de seguimiento de referencia y contrarreferencia desde el área clínica se hace a través de la consulta médica de morbilidad o programa y el administrativo a través de la auditoria de historias clínicas del jefe de Rutas o Cáncer</t>
  </si>
  <si>
    <t>OBSERVACIONES: A través de la auditoria de historias clínicas por calidad se evalúa internamente la Adherencia a Guías de Práctica Clínica.</t>
  </si>
  <si>
    <t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</si>
  <si>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La IPS cuenta con un método de seguimiento para la  tamización para Cáncer Colorrectal por medio de Sangre Oculta en Materia Fecal (SOMF)  por inmunoquimica.</t>
  </si>
  <si>
    <t>La periodicidad es acorde a la Resolución 3280 según indicaciones por la Dra. Isabel Estrada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</si>
</sst>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240A]General"/>
    <numFmt numFmtId="166" formatCode="[$-240A]dd/mm/yyyy"/>
  </numFmts>
  <fonts count="28" x14ac:knownFonts="1">
    <font>
      <sz val="11"/>
      <color theme="1"/>
      <name val="Calibri"/>
      <family val="2"/>
      <scheme val="minor"/>
    </font>
    <font>
      <sz val="11"/>
      <color theme="1"/>
      <name val="Calibri"/>
      <family val="2"/>
      <scheme val="minor"/>
    </font>
    <font>
      <sz val="10"/>
      <color rgb="FFFF0000"/>
      <name val="Arial"/>
      <family val="2"/>
    </font>
    <font>
      <sz val="10"/>
      <color theme="1"/>
      <name val="Arial"/>
      <family val="2"/>
    </font>
    <font>
      <b/>
      <sz val="10"/>
      <color theme="1"/>
      <name val="Arial"/>
      <family val="2"/>
    </font>
    <font>
      <sz val="10"/>
      <color theme="0"/>
      <name val="Arial"/>
      <family val="2"/>
    </font>
    <font>
      <b/>
      <sz val="10"/>
      <color theme="0"/>
      <name val="Arial"/>
      <family val="2"/>
    </font>
    <font>
      <sz val="10"/>
      <color indexed="8"/>
      <name val="Arial"/>
      <family val="2"/>
    </font>
    <font>
      <sz val="10"/>
      <color indexed="9"/>
      <name val="Arial"/>
      <family val="2"/>
    </font>
    <font>
      <sz val="10"/>
      <name val="Arial"/>
      <family val="2"/>
    </font>
    <font>
      <b/>
      <sz val="10"/>
      <color rgb="FF00B0F0"/>
      <name val="Arial"/>
      <family val="2"/>
    </font>
    <font>
      <b/>
      <sz val="10"/>
      <name val="Arial"/>
      <family val="2"/>
    </font>
    <font>
      <sz val="10"/>
      <color rgb="FF000000"/>
      <name val="Arial"/>
      <family val="2"/>
    </font>
    <font>
      <b/>
      <u/>
      <sz val="10"/>
      <color theme="1"/>
      <name val="Arial"/>
      <family val="2"/>
    </font>
    <font>
      <sz val="7"/>
      <color theme="1" tint="0.34998626667073579"/>
      <name val="Calibri"/>
      <family val="2"/>
      <scheme val="minor"/>
    </font>
    <font>
      <sz val="9"/>
      <name val="Calibri"/>
      <family val="2"/>
      <scheme val="minor"/>
    </font>
    <font>
      <b/>
      <sz val="9"/>
      <color indexed="81"/>
      <name val="Tahoma"/>
      <family val="2"/>
    </font>
    <font>
      <sz val="9"/>
      <color indexed="81"/>
      <name val="Tahoma"/>
      <family val="2"/>
    </font>
    <font>
      <sz val="11"/>
      <color rgb="FFFF0000"/>
      <name val="Calibri"/>
      <family val="2"/>
      <scheme val="minor"/>
    </font>
    <font>
      <b/>
      <sz val="10"/>
      <color rgb="FFFF0000"/>
      <name val="Arial"/>
      <family val="2"/>
    </font>
    <font>
      <sz val="11"/>
      <color rgb="FF000000"/>
      <name val="Calibri"/>
      <family val="2"/>
    </font>
    <font>
      <sz val="11"/>
      <color rgb="FFFFFFFF"/>
      <name val="Arial"/>
      <family val="2"/>
    </font>
    <font>
      <u/>
      <sz val="11"/>
      <color rgb="FF0563C1"/>
      <name val="Calibri"/>
      <family val="2"/>
    </font>
    <font>
      <u/>
      <sz val="11"/>
      <color rgb="FFFFFFFF"/>
      <name val="Calibri"/>
      <family val="2"/>
    </font>
    <font>
      <sz val="10"/>
      <color rgb="FFFFFFFF"/>
      <name val="Arial"/>
      <family val="2"/>
    </font>
    <font>
      <sz val="8"/>
      <color rgb="FF595959"/>
      <name val="Calibri"/>
      <family val="2"/>
    </font>
    <font>
      <sz val="7"/>
      <color rgb="FF595959"/>
      <name val="Calibri"/>
      <family val="2"/>
    </font>
    <font>
      <b/>
      <sz val="10"/>
      <color rgb="FF000000"/>
      <name val="Arial"/>
      <family val="2"/>
    </font>
  </fonts>
  <fills count="12">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indexed="30"/>
        <bgColor indexed="64"/>
      </patternFill>
    </fill>
    <fill>
      <patternFill patternType="solid">
        <fgColor rgb="FFFFFFFF"/>
        <bgColor rgb="FFF2F2F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0070C0"/>
        <bgColor rgb="FF0070C0"/>
      </patternFill>
    </fill>
    <fill>
      <patternFill patternType="solid">
        <fgColor rgb="FFFFFFFF"/>
        <bgColor rgb="FFFFFFFF"/>
      </patternFill>
    </fill>
  </fills>
  <borders count="18">
    <border>
      <left/>
      <right/>
      <top/>
      <bottom/>
      <diagonal/>
    </border>
    <border>
      <left style="thin">
        <color indexed="64"/>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indexed="64"/>
      </right>
      <top/>
      <bottom style="thin">
        <color auto="1"/>
      </bottom>
      <diagonal/>
    </border>
    <border>
      <left style="thin">
        <color indexed="64"/>
      </left>
      <right style="thin">
        <color indexed="64"/>
      </right>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Protection="0"/>
    <xf numFmtId="165" fontId="20" fillId="0" borderId="0"/>
    <xf numFmtId="165" fontId="22" fillId="0" borderId="0"/>
  </cellStyleXfs>
  <cellXfs count="172">
    <xf numFmtId="0" fontId="0" fillId="0" borderId="0" xfId="0"/>
    <xf numFmtId="0" fontId="2" fillId="0" borderId="0" xfId="0" applyFont="1"/>
    <xf numFmtId="0" fontId="3" fillId="0" borderId="0" xfId="0" applyFont="1" applyBorder="1" applyAlignment="1"/>
    <xf numFmtId="0" fontId="3" fillId="0" borderId="0" xfId="0" applyFont="1"/>
    <xf numFmtId="0" fontId="3" fillId="0" borderId="2" xfId="0" applyFont="1" applyBorder="1" applyAlignment="1"/>
    <xf numFmtId="0" fontId="3" fillId="4" borderId="0" xfId="0" applyFont="1" applyFill="1"/>
    <xf numFmtId="0" fontId="8" fillId="5" borderId="4" xfId="2" applyFont="1" applyFill="1" applyBorder="1" applyAlignment="1">
      <alignment horizontal="center" vertical="center"/>
    </xf>
    <xf numFmtId="0" fontId="8" fillId="5" borderId="4" xfId="2" applyFont="1" applyFill="1" applyBorder="1" applyAlignment="1">
      <alignment horizontal="left" vertical="center"/>
    </xf>
    <xf numFmtId="20" fontId="8" fillId="5" borderId="5" xfId="2" applyNumberFormat="1" applyFont="1" applyFill="1" applyBorder="1" applyAlignment="1">
      <alignment horizontal="center" vertical="center"/>
    </xf>
    <xf numFmtId="0" fontId="8" fillId="5" borderId="5" xfId="2" applyFont="1" applyFill="1" applyBorder="1" applyAlignment="1">
      <alignment horizontal="left" vertical="center"/>
    </xf>
    <xf numFmtId="0" fontId="6" fillId="4" borderId="4" xfId="0" applyFont="1" applyFill="1" applyBorder="1" applyAlignment="1">
      <alignment vertical="center"/>
    </xf>
    <xf numFmtId="0" fontId="6" fillId="4" borderId="5" xfId="0" applyFont="1" applyFill="1" applyBorder="1" applyAlignment="1">
      <alignment vertical="center"/>
    </xf>
    <xf numFmtId="9" fontId="6" fillId="4" borderId="6" xfId="0" applyNumberFormat="1" applyFont="1" applyFill="1" applyBorder="1" applyAlignment="1">
      <alignment wrapText="1"/>
    </xf>
    <xf numFmtId="9" fontId="6" fillId="4" borderId="7" xfId="0" applyNumberFormat="1" applyFont="1" applyFill="1" applyBorder="1" applyAlignment="1">
      <alignment wrapText="1"/>
    </xf>
    <xf numFmtId="0" fontId="6" fillId="4" borderId="8" xfId="0" applyFont="1" applyFill="1" applyBorder="1" applyAlignment="1">
      <alignment vertical="center"/>
    </xf>
    <xf numFmtId="0" fontId="6" fillId="4" borderId="9" xfId="0" applyFont="1" applyFill="1" applyBorder="1" applyAlignment="1">
      <alignment horizontal="center" vertical="center"/>
    </xf>
    <xf numFmtId="0" fontId="3" fillId="0" borderId="4" xfId="0" applyFont="1" applyBorder="1" applyAlignment="1">
      <alignment vertical="center" wrapText="1"/>
    </xf>
    <xf numFmtId="0" fontId="9" fillId="0" borderId="4" xfId="0" applyFont="1" applyBorder="1" applyAlignment="1">
      <alignment horizontal="center"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9" fontId="6" fillId="4" borderId="6" xfId="0" applyNumberFormat="1" applyFont="1" applyFill="1" applyBorder="1" applyAlignment="1"/>
    <xf numFmtId="9" fontId="6" fillId="4" borderId="7" xfId="0" applyNumberFormat="1" applyFont="1" applyFill="1" applyBorder="1" applyAlignment="1"/>
    <xf numFmtId="0" fontId="6" fillId="4" borderId="4" xfId="0" applyFont="1" applyFill="1" applyBorder="1" applyAlignment="1">
      <alignment horizontal="center" vertical="center"/>
    </xf>
    <xf numFmtId="0" fontId="9" fillId="0" borderId="4" xfId="0" applyFont="1" applyBorder="1" applyAlignment="1">
      <alignment horizontal="left" vertical="center" wrapText="1"/>
    </xf>
    <xf numFmtId="0" fontId="3" fillId="7" borderId="0" xfId="0" applyFont="1" applyFill="1"/>
    <xf numFmtId="0" fontId="9" fillId="0" borderId="4" xfId="0" applyFont="1" applyBorder="1" applyAlignment="1">
      <alignment horizontal="center"/>
    </xf>
    <xf numFmtId="0" fontId="9" fillId="0" borderId="8" xfId="0" applyFont="1" applyBorder="1" applyAlignment="1">
      <alignment horizontal="left" vertical="center" wrapText="1"/>
    </xf>
    <xf numFmtId="0" fontId="9" fillId="6" borderId="4" xfId="0" applyFont="1" applyFill="1" applyBorder="1" applyAlignment="1">
      <alignment horizontal="center"/>
    </xf>
    <xf numFmtId="0" fontId="5" fillId="4" borderId="10" xfId="0" applyFont="1" applyFill="1" applyBorder="1" applyAlignment="1">
      <alignment horizontal="center" vertical="center" textRotation="90"/>
    </xf>
    <xf numFmtId="164" fontId="9" fillId="7" borderId="8" xfId="1" applyNumberFormat="1" applyFont="1" applyFill="1" applyBorder="1" applyAlignment="1" applyProtection="1">
      <alignment horizontal="center"/>
    </xf>
    <xf numFmtId="164" fontId="9"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9" fillId="0" borderId="8" xfId="0" applyFont="1" applyBorder="1" applyAlignment="1">
      <alignment horizontal="left" vertical="top" wrapText="1"/>
    </xf>
    <xf numFmtId="0" fontId="9" fillId="0" borderId="4" xfId="0" applyFont="1" applyBorder="1" applyAlignment="1">
      <alignment horizontal="left" vertical="top" wrapText="1"/>
    </xf>
    <xf numFmtId="0" fontId="5" fillId="4" borderId="4" xfId="0" applyFont="1" applyFill="1" applyBorder="1" applyAlignment="1">
      <alignment horizontal="center" vertical="center" wrapText="1"/>
    </xf>
    <xf numFmtId="0" fontId="9" fillId="0" borderId="2" xfId="0" applyFont="1" applyBorder="1" applyAlignment="1">
      <alignment horizontal="left" vertical="top"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2" fillId="0" borderId="0" xfId="0" applyFont="1" applyAlignment="1">
      <alignment vertical="center"/>
    </xf>
    <xf numFmtId="0" fontId="3" fillId="4" borderId="3" xfId="0" applyFont="1" applyFill="1" applyBorder="1" applyAlignment="1"/>
    <xf numFmtId="0" fontId="3" fillId="0" borderId="8" xfId="0" applyFont="1" applyFill="1" applyBorder="1" applyAlignment="1">
      <alignment vertical="center" wrapText="1"/>
    </xf>
    <xf numFmtId="0" fontId="3" fillId="4" borderId="13" xfId="0" applyFont="1" applyFill="1" applyBorder="1" applyAlignment="1"/>
    <xf numFmtId="0" fontId="13"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0" fillId="0" borderId="6" xfId="0" applyFont="1" applyBorder="1" applyAlignment="1">
      <alignment horizontal="left" vertical="center" wrapText="1"/>
    </xf>
    <xf numFmtId="0" fontId="3" fillId="0" borderId="0" xfId="0" applyFont="1" applyAlignment="1">
      <alignment horizontal="center" vertical="center"/>
    </xf>
    <xf numFmtId="0" fontId="6" fillId="4" borderId="0" xfId="0" applyFont="1" applyFill="1" applyBorder="1" applyAlignment="1">
      <alignment horizontal="left"/>
    </xf>
    <xf numFmtId="0" fontId="13" fillId="0" borderId="0" xfId="0" applyFont="1" applyFill="1" applyAlignment="1">
      <alignment vertical="center"/>
    </xf>
    <xf numFmtId="0" fontId="3" fillId="0" borderId="0" xfId="0" applyFont="1" applyFill="1"/>
    <xf numFmtId="0" fontId="0" fillId="0" borderId="0" xfId="0" applyFill="1"/>
    <xf numFmtId="0" fontId="11" fillId="7" borderId="14" xfId="0" applyFont="1" applyFill="1" applyBorder="1" applyAlignment="1">
      <alignment horizontal="center" vertical="top"/>
    </xf>
    <xf numFmtId="0" fontId="9" fillId="7" borderId="0" xfId="0" applyFont="1" applyFill="1" applyBorder="1" applyAlignment="1">
      <alignment horizontal="center" vertical="top"/>
    </xf>
    <xf numFmtId="0" fontId="9" fillId="7" borderId="3" xfId="0" applyFont="1" applyFill="1" applyBorder="1" applyAlignment="1">
      <alignment horizontal="center" vertical="top"/>
    </xf>
    <xf numFmtId="0" fontId="10" fillId="7" borderId="4" xfId="0" applyFont="1" applyFill="1" applyBorder="1" applyAlignment="1">
      <alignment horizontal="left" vertical="top"/>
    </xf>
    <xf numFmtId="0" fontId="10" fillId="0" borderId="0" xfId="0" applyFont="1" applyAlignment="1">
      <alignment horizontal="left"/>
    </xf>
    <xf numFmtId="0" fontId="6" fillId="4" borderId="12" xfId="0" applyFont="1" applyFill="1" applyBorder="1" applyAlignment="1">
      <alignment horizontal="left"/>
    </xf>
    <xf numFmtId="0" fontId="3" fillId="0" borderId="4" xfId="0" applyFont="1" applyBorder="1" applyAlignment="1">
      <alignment horizontal="left" vertical="center" wrapText="1"/>
    </xf>
    <xf numFmtId="0" fontId="10" fillId="0" borderId="4" xfId="0" applyFont="1" applyBorder="1" applyAlignment="1">
      <alignment horizontal="left" vertical="center" wrapText="1"/>
    </xf>
    <xf numFmtId="9" fontId="6" fillId="4" borderId="4" xfId="0" applyNumberFormat="1" applyFont="1" applyFill="1" applyBorder="1" applyAlignment="1"/>
    <xf numFmtId="0" fontId="3" fillId="0" borderId="4" xfId="0" applyFont="1" applyFill="1" applyBorder="1" applyAlignment="1">
      <alignment vertical="center" wrapText="1"/>
    </xf>
    <xf numFmtId="0" fontId="9" fillId="7" borderId="4" xfId="0" applyFont="1" applyFill="1" applyBorder="1" applyAlignment="1">
      <alignment horizontal="center" vertical="center" wrapText="1"/>
    </xf>
    <xf numFmtId="0" fontId="10" fillId="7" borderId="4" xfId="0" applyFont="1" applyFill="1" applyBorder="1" applyAlignment="1">
      <alignment horizontal="left" vertical="center" wrapText="1"/>
    </xf>
    <xf numFmtId="0" fontId="3" fillId="4" borderId="4" xfId="0" applyFont="1" applyFill="1" applyBorder="1" applyAlignment="1"/>
    <xf numFmtId="0" fontId="3" fillId="0" borderId="8" xfId="0" applyFont="1" applyBorder="1" applyAlignment="1">
      <alignment vertical="center" wrapText="1"/>
    </xf>
    <xf numFmtId="9" fontId="3" fillId="8" borderId="0" xfId="0" applyNumberFormat="1" applyFont="1" applyFill="1"/>
    <xf numFmtId="0" fontId="9" fillId="0" borderId="4" xfId="0" applyFont="1" applyBorder="1" applyAlignment="1">
      <alignment horizontal="center" vertical="center"/>
    </xf>
    <xf numFmtId="0" fontId="8" fillId="5" borderId="8" xfId="0" applyFont="1" applyFill="1" applyBorder="1" applyAlignment="1">
      <alignment vertical="center"/>
    </xf>
    <xf numFmtId="0" fontId="8" fillId="5" borderId="6" xfId="0" applyFont="1" applyFill="1" applyBorder="1" applyAlignment="1">
      <alignment vertical="center"/>
    </xf>
    <xf numFmtId="0" fontId="6" fillId="9" borderId="4" xfId="0" applyFont="1" applyFill="1" applyBorder="1" applyAlignment="1">
      <alignment horizontal="center" vertical="center"/>
    </xf>
    <xf numFmtId="0" fontId="3" fillId="0" borderId="4" xfId="0" applyFont="1" applyBorder="1"/>
    <xf numFmtId="9" fontId="3" fillId="0" borderId="4" xfId="0" applyNumberFormat="1" applyFont="1" applyBorder="1"/>
    <xf numFmtId="9" fontId="3" fillId="0" borderId="4" xfId="1" applyFont="1" applyBorder="1"/>
    <xf numFmtId="0" fontId="19" fillId="0" borderId="0" xfId="0" applyFont="1" applyAlignment="1">
      <alignment horizontal="left" vertical="center"/>
    </xf>
    <xf numFmtId="0" fontId="2" fillId="0" borderId="0" xfId="0" applyFont="1" applyFill="1"/>
    <xf numFmtId="0" fontId="19" fillId="0" borderId="0" xfId="0" applyFont="1" applyAlignment="1">
      <alignment horizontal="left"/>
    </xf>
    <xf numFmtId="0" fontId="18" fillId="0" borderId="0" xfId="0" applyFont="1"/>
    <xf numFmtId="0" fontId="11" fillId="0" borderId="4" xfId="0" applyFont="1" applyFill="1" applyBorder="1" applyAlignment="1">
      <alignment horizontal="left" vertical="center"/>
    </xf>
    <xf numFmtId="0" fontId="6" fillId="4" borderId="0" xfId="0" applyFont="1" applyFill="1" applyBorder="1" applyAlignment="1">
      <alignment horizontal="left" vertical="top" wrapText="1"/>
    </xf>
    <xf numFmtId="0" fontId="3" fillId="0" borderId="0" xfId="0" applyFont="1" applyBorder="1" applyAlignment="1">
      <alignment horizontal="center" vertical="center"/>
    </xf>
    <xf numFmtId="0" fontId="6" fillId="4" borderId="6" xfId="0" applyFont="1" applyFill="1" applyBorder="1" applyAlignment="1">
      <alignment vertical="center"/>
    </xf>
    <xf numFmtId="9" fontId="6" fillId="4" borderId="13" xfId="1" applyFont="1" applyFill="1" applyBorder="1" applyAlignment="1">
      <alignment horizontal="left" vertical="top" wrapText="1"/>
    </xf>
    <xf numFmtId="18" fontId="8" fillId="5" borderId="4" xfId="2" applyNumberFormat="1" applyFont="1" applyFill="1" applyBorder="1" applyAlignment="1">
      <alignment horizontal="center" vertical="center"/>
    </xf>
    <xf numFmtId="18" fontId="8" fillId="5" borderId="5" xfId="2" applyNumberFormat="1" applyFont="1" applyFill="1" applyBorder="1" applyAlignment="1">
      <alignment horizontal="left" vertical="center"/>
    </xf>
    <xf numFmtId="0" fontId="9" fillId="0" borderId="4" xfId="0" applyFont="1" applyFill="1" applyBorder="1" applyAlignment="1">
      <alignment horizontal="left" vertical="center" wrapText="1"/>
    </xf>
    <xf numFmtId="0" fontId="9" fillId="0" borderId="8" xfId="0" applyFont="1" applyFill="1" applyBorder="1" applyAlignment="1">
      <alignment vertical="center" wrapText="1"/>
    </xf>
    <xf numFmtId="0" fontId="9" fillId="0" borderId="4" xfId="0" applyFont="1" applyFill="1" applyBorder="1" applyAlignment="1">
      <alignment vertical="center" wrapText="1"/>
    </xf>
    <xf numFmtId="165" fontId="27" fillId="11" borderId="16" xfId="3" applyFont="1" applyFill="1" applyBorder="1" applyAlignment="1">
      <alignment horizontal="center"/>
    </xf>
    <xf numFmtId="165" fontId="12" fillId="0" borderId="16" xfId="3" applyFont="1" applyBorder="1" applyAlignment="1">
      <alignment horizontal="center"/>
    </xf>
    <xf numFmtId="165" fontId="12" fillId="11" borderId="16" xfId="3" applyFont="1" applyFill="1" applyBorder="1" applyAlignment="1">
      <alignment horizontal="center"/>
    </xf>
    <xf numFmtId="0" fontId="3" fillId="0" borderId="1" xfId="0" applyFont="1" applyBorder="1" applyAlignment="1">
      <alignment horizontal="center"/>
    </xf>
    <xf numFmtId="0" fontId="3" fillId="0" borderId="0" xfId="0" applyFont="1" applyBorder="1" applyAlignment="1">
      <alignment horizontal="center"/>
    </xf>
    <xf numFmtId="0" fontId="4" fillId="2"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165" fontId="26" fillId="0" borderId="16" xfId="3" applyFont="1" applyFill="1" applyBorder="1" applyAlignment="1">
      <alignment horizontal="center" vertical="center" wrapText="1"/>
    </xf>
    <xf numFmtId="9" fontId="6" fillId="4" borderId="6" xfId="0" applyNumberFormat="1" applyFont="1" applyFill="1" applyBorder="1" applyAlignment="1">
      <alignment horizontal="center" vertical="top" wrapText="1"/>
    </xf>
    <xf numFmtId="0" fontId="6" fillId="4" borderId="6" xfId="0" applyFont="1" applyFill="1" applyBorder="1" applyAlignment="1">
      <alignment horizontal="center" vertical="top" wrapText="1"/>
    </xf>
    <xf numFmtId="166" fontId="24" fillId="10" borderId="17" xfId="3" applyNumberFormat="1" applyFont="1" applyFill="1" applyBorder="1" applyAlignment="1">
      <alignment horizontal="center" vertical="center"/>
    </xf>
    <xf numFmtId="0" fontId="6" fillId="4" borderId="0" xfId="0" applyFont="1" applyFill="1" applyBorder="1" applyAlignment="1">
      <alignment horizontal="left" wrapText="1"/>
    </xf>
    <xf numFmtId="0" fontId="6" fillId="4" borderId="9" xfId="0" applyFont="1" applyFill="1" applyBorder="1" applyAlignment="1">
      <alignment horizontal="center" vertical="center"/>
    </xf>
    <xf numFmtId="0" fontId="5" fillId="4" borderId="4" xfId="0" applyFont="1" applyFill="1" applyBorder="1" applyAlignment="1">
      <alignment horizontal="center" vertical="center" textRotation="90" wrapText="1"/>
    </xf>
    <xf numFmtId="165" fontId="25" fillId="0" borderId="16" xfId="3" applyFont="1" applyFill="1" applyBorder="1" applyAlignment="1">
      <alignment horizontal="center" vertical="center" wrapText="1"/>
    </xf>
    <xf numFmtId="0" fontId="8" fillId="5" borderId="4" xfId="2" applyFont="1" applyFill="1" applyBorder="1" applyAlignment="1">
      <alignment horizontal="center" vertical="center" wrapText="1"/>
    </xf>
    <xf numFmtId="165" fontId="21" fillId="10" borderId="16" xfId="3" applyFont="1" applyFill="1" applyBorder="1" applyAlignment="1">
      <alignment horizontal="center"/>
    </xf>
    <xf numFmtId="165" fontId="23" fillId="10" borderId="16" xfId="4" applyFont="1" applyFill="1" applyBorder="1" applyAlignment="1" applyProtection="1">
      <alignment horizont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5" fillId="4" borderId="11" xfId="0" applyFont="1" applyFill="1" applyBorder="1" applyAlignment="1">
      <alignment horizontal="center" vertical="center" textRotation="90"/>
    </xf>
    <xf numFmtId="0" fontId="5" fillId="4" borderId="3" xfId="0" applyFont="1" applyFill="1" applyBorder="1" applyAlignment="1">
      <alignment horizontal="center" vertical="center" textRotation="90"/>
    </xf>
    <xf numFmtId="0" fontId="11" fillId="4" borderId="8" xfId="0" applyFont="1" applyFill="1" applyBorder="1" applyAlignment="1">
      <alignment horizontal="center" wrapText="1"/>
    </xf>
    <xf numFmtId="0" fontId="11" fillId="4" borderId="6" xfId="0" applyFont="1" applyFill="1" applyBorder="1" applyAlignment="1">
      <alignment horizontal="center" wrapText="1"/>
    </xf>
    <xf numFmtId="9" fontId="9" fillId="7" borderId="8" xfId="1" applyFont="1" applyFill="1" applyBorder="1" applyAlignment="1" applyProtection="1">
      <alignment horizontal="center"/>
    </xf>
    <xf numFmtId="9" fontId="9" fillId="7" borderId="7" xfId="1" applyFont="1" applyFill="1" applyBorder="1" applyAlignment="1" applyProtection="1">
      <alignment horizontal="center"/>
    </xf>
    <xf numFmtId="0" fontId="10" fillId="0" borderId="4" xfId="0" applyFont="1" applyBorder="1" applyAlignment="1">
      <alignment horizontal="left" vertical="center"/>
    </xf>
    <xf numFmtId="0" fontId="10" fillId="0" borderId="4" xfId="0" applyFont="1" applyBorder="1" applyAlignment="1">
      <alignment horizontal="left" vertical="center" wrapText="1"/>
    </xf>
    <xf numFmtId="0" fontId="6" fillId="4" borderId="8"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xf>
    <xf numFmtId="0" fontId="6" fillId="4" borderId="6" xfId="0" applyFont="1" applyFill="1" applyBorder="1" applyAlignment="1">
      <alignment horizontal="left"/>
    </xf>
    <xf numFmtId="0" fontId="6" fillId="4" borderId="7" xfId="0" applyFont="1" applyFill="1" applyBorder="1" applyAlignment="1">
      <alignment horizontal="left"/>
    </xf>
    <xf numFmtId="0" fontId="6" fillId="4" borderId="10" xfId="0" applyFont="1" applyFill="1" applyBorder="1" applyAlignment="1">
      <alignment horizontal="center" vertical="center"/>
    </xf>
    <xf numFmtId="0" fontId="5" fillId="4" borderId="5" xfId="0" applyFont="1" applyFill="1" applyBorder="1" applyAlignment="1">
      <alignment horizontal="center" vertical="center" textRotation="90"/>
    </xf>
    <xf numFmtId="0" fontId="5" fillId="4" borderId="10" xfId="0" applyFont="1" applyFill="1" applyBorder="1" applyAlignment="1">
      <alignment horizontal="center" vertical="center" textRotation="90"/>
    </xf>
    <xf numFmtId="164" fontId="9" fillId="7" borderId="8" xfId="1" applyNumberFormat="1" applyFont="1" applyFill="1" applyBorder="1" applyAlignment="1" applyProtection="1">
      <alignment horizontal="center"/>
    </xf>
    <xf numFmtId="164" fontId="9"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5" fillId="4" borderId="9" xfId="0" applyFont="1" applyFill="1" applyBorder="1" applyAlignment="1">
      <alignment horizontal="center" vertical="center" textRotation="90"/>
    </xf>
    <xf numFmtId="0" fontId="6" fillId="4" borderId="12" xfId="0" applyFont="1" applyFill="1" applyBorder="1" applyAlignment="1">
      <alignment horizontal="left"/>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9" fontId="9" fillId="0" borderId="8" xfId="1" applyFont="1" applyBorder="1" applyAlignment="1">
      <alignment horizontal="center" vertical="center"/>
    </xf>
    <xf numFmtId="9" fontId="9" fillId="0" borderId="7" xfId="1" applyFont="1" applyBorder="1" applyAlignment="1">
      <alignment horizontal="center" vertical="center"/>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9" fillId="0" borderId="8"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10" fillId="0" borderId="6" xfId="0" applyFont="1" applyBorder="1" applyAlignment="1">
      <alignment horizontal="left"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6" fillId="4" borderId="4" xfId="0" applyFont="1" applyFill="1" applyBorder="1" applyAlignment="1"/>
    <xf numFmtId="0" fontId="3" fillId="4" borderId="5" xfId="0" applyFont="1" applyFill="1" applyBorder="1" applyAlignment="1">
      <alignment horizontal="center"/>
    </xf>
    <xf numFmtId="0" fontId="3" fillId="4" borderId="9" xfId="0" applyFont="1" applyFill="1" applyBorder="1" applyAlignment="1">
      <alignment horizontal="center"/>
    </xf>
    <xf numFmtId="0" fontId="15" fillId="7" borderId="4" xfId="0" applyFont="1" applyFill="1" applyBorder="1" applyAlignment="1">
      <alignment horizontal="center" vertical="center" wrapText="1"/>
    </xf>
    <xf numFmtId="0" fontId="10" fillId="7" borderId="1" xfId="0" applyFont="1" applyFill="1" applyBorder="1" applyAlignment="1">
      <alignment horizontal="left" vertical="center"/>
    </xf>
    <xf numFmtId="0" fontId="10" fillId="7" borderId="0" xfId="0" applyFont="1" applyFill="1" applyBorder="1" applyAlignment="1">
      <alignment horizontal="left" vertical="center"/>
    </xf>
    <xf numFmtId="0" fontId="10" fillId="7" borderId="2" xfId="0" applyFont="1" applyFill="1" applyBorder="1" applyAlignment="1">
      <alignment horizontal="left" vertical="center"/>
    </xf>
    <xf numFmtId="0" fontId="10" fillId="7" borderId="14" xfId="0" applyFont="1" applyFill="1" applyBorder="1" applyAlignment="1">
      <alignment horizontal="left" vertical="center"/>
    </xf>
    <xf numFmtId="0" fontId="10" fillId="7" borderId="8" xfId="0" applyFont="1" applyFill="1" applyBorder="1" applyAlignment="1">
      <alignment horizontal="left" vertical="top"/>
    </xf>
    <xf numFmtId="0" fontId="10" fillId="7" borderId="6" xfId="0" applyFont="1" applyFill="1" applyBorder="1" applyAlignment="1">
      <alignment horizontal="left" vertical="top"/>
    </xf>
    <xf numFmtId="0" fontId="10" fillId="7" borderId="7" xfId="0" applyFont="1" applyFill="1" applyBorder="1" applyAlignment="1">
      <alignment horizontal="left" vertical="top"/>
    </xf>
    <xf numFmtId="0" fontId="14" fillId="0" borderId="4" xfId="0" applyFont="1" applyBorder="1" applyAlignment="1">
      <alignment horizontal="center" vertical="center" wrapText="1"/>
    </xf>
    <xf numFmtId="0" fontId="10" fillId="7" borderId="4" xfId="0" applyFont="1" applyFill="1" applyBorder="1" applyAlignment="1">
      <alignment horizontal="left" vertical="center" wrapText="1"/>
    </xf>
    <xf numFmtId="0" fontId="6" fillId="4" borderId="4" xfId="0" applyFont="1" applyFill="1" applyBorder="1" applyAlignment="1">
      <alignment horizontal="left"/>
    </xf>
    <xf numFmtId="0" fontId="6" fillId="4" borderId="8"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lignment horizontal="center"/>
    </xf>
    <xf numFmtId="0" fontId="8" fillId="5" borderId="15" xfId="0" applyFont="1" applyFill="1" applyBorder="1" applyAlignment="1">
      <alignment horizontal="left"/>
    </xf>
    <xf numFmtId="0" fontId="8" fillId="5" borderId="12" xfId="0" applyFont="1" applyFill="1" applyBorder="1" applyAlignment="1">
      <alignment horizontal="left"/>
    </xf>
    <xf numFmtId="0" fontId="8" fillId="5" borderId="11" xfId="0" applyFont="1" applyFill="1" applyBorder="1" applyAlignment="1">
      <alignment horizontal="left"/>
    </xf>
    <xf numFmtId="0" fontId="10" fillId="0" borderId="7" xfId="0" applyFont="1" applyBorder="1" applyAlignment="1">
      <alignment horizontal="left" vertical="center"/>
    </xf>
  </cellXfs>
  <cellStyles count="5">
    <cellStyle name="Excel Built-in Hyperlink" xfId="4"/>
    <cellStyle name="Excel Built-in Normal" xfId="3"/>
    <cellStyle name="Normal" xfId="0" builtinId="0"/>
    <cellStyle name="Normal 3 3" xfId="2"/>
    <cellStyle name="Porcentaje" xfId="1" builtinId="5"/>
  </cellStyles>
  <dxfs count="3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904875</xdr:colOff>
      <xdr:row>0</xdr:row>
      <xdr:rowOff>333375</xdr:rowOff>
    </xdr:from>
    <xdr:to>
      <xdr:col>1</xdr:col>
      <xdr:colOff>904875</xdr:colOff>
      <xdr:row>3</xdr:row>
      <xdr:rowOff>57150</xdr:rowOff>
    </xdr:to>
    <xdr:pic>
      <xdr:nvPicPr>
        <xdr:cNvPr id="5" name="4 Imagen">
          <a:extLst>
            <a:ext uri="{FF2B5EF4-FFF2-40B4-BE49-F238E27FC236}">
              <a16:creationId xmlns:a16="http://schemas.microsoft.com/office/drawing/2014/main" id="{6AEE1537-E3F6-4604-BD64-5D09A77771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5" y="190500"/>
          <a:ext cx="0" cy="628650"/>
        </a:xfrm>
        <a:prstGeom prst="rect">
          <a:avLst/>
        </a:prstGeom>
        <a:noFill/>
        <a:ln>
          <a:noFill/>
        </a:ln>
      </xdr:spPr>
    </xdr:pic>
    <xdr:clientData/>
  </xdr:twoCellAnchor>
  <xdr:twoCellAnchor editAs="oneCell">
    <xdr:from>
      <xdr:col>1</xdr:col>
      <xdr:colOff>0</xdr:colOff>
      <xdr:row>0</xdr:row>
      <xdr:rowOff>0</xdr:rowOff>
    </xdr:from>
    <xdr:to>
      <xdr:col>2</xdr:col>
      <xdr:colOff>628650</xdr:colOff>
      <xdr:row>3</xdr:row>
      <xdr:rowOff>204464</xdr:rowOff>
    </xdr:to>
    <xdr:pic>
      <xdr:nvPicPr>
        <xdr:cNvPr id="3" name="Imagen 2">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1809750" cy="106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962025</xdr:colOff>
      <xdr:row>4</xdr:row>
      <xdr:rowOff>180975</xdr:rowOff>
    </xdr:from>
    <xdr:to>
      <xdr:col>2</xdr:col>
      <xdr:colOff>971550</xdr:colOff>
      <xdr:row>4</xdr:row>
      <xdr:rowOff>358334</xdr:rowOff>
    </xdr:to>
    <xdr:sp macro="" textlink="">
      <xdr:nvSpPr>
        <xdr:cNvPr id="6" name="4 Cuadro de texto">
          <a:extLst>
            <a:ext uri="{FF2B5EF4-FFF2-40B4-BE49-F238E27FC236}">
              <a16:creationId xmlns:a16="http://schemas.microsoft.com/office/drawing/2014/main" id="{00000000-0008-0000-0100-000004000000}"/>
            </a:ext>
          </a:extLst>
        </xdr:cNvPr>
        <xdr:cNvSpPr txBox="1"/>
      </xdr:nvSpPr>
      <xdr:spPr>
        <a:xfrm>
          <a:off x="1724025" y="1323975"/>
          <a:ext cx="1190625" cy="177359"/>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a:t>
          </a:r>
          <a:endParaRPr lang="es-CO" sz="1200">
            <a:effectLst/>
            <a:latin typeface="Times New Roman"/>
            <a:ea typeface="Times New Roman"/>
          </a:endParaRPr>
        </a:p>
      </xdr:txBody>
    </xdr:sp>
    <xdr:clientData/>
  </xdr:twoCellAnchor>
  <xdr:twoCellAnchor>
    <xdr:from>
      <xdr:col>6</xdr:col>
      <xdr:colOff>219075</xdr:colOff>
      <xdr:row>4</xdr:row>
      <xdr:rowOff>142875</xdr:rowOff>
    </xdr:from>
    <xdr:to>
      <xdr:col>9</xdr:col>
      <xdr:colOff>471171</xdr:colOff>
      <xdr:row>4</xdr:row>
      <xdr:rowOff>340171</xdr:rowOff>
    </xdr:to>
    <xdr:sp macro="" textlink="">
      <xdr:nvSpPr>
        <xdr:cNvPr id="7" name="5 Cuadro de texto">
          <a:extLst>
            <a:ext uri="{FF2B5EF4-FFF2-40B4-BE49-F238E27FC236}">
              <a16:creationId xmlns:a16="http://schemas.microsoft.com/office/drawing/2014/main" id="{00000000-0008-0000-0100-000003000000}"/>
            </a:ext>
          </a:extLst>
        </xdr:cNvPr>
        <xdr:cNvSpPr txBox="1"/>
      </xdr:nvSpPr>
      <xdr:spPr>
        <a:xfrm>
          <a:off x="6791325" y="1285875"/>
          <a:ext cx="2538096" cy="19729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a:t>
          </a:r>
          <a:endParaRPr lang="es-CO" sz="1200">
            <a:effectLst/>
            <a:latin typeface="Times New Roman"/>
            <a:ea typeface="Times New Roman"/>
          </a:endParaRPr>
        </a:p>
      </xdr:txBody>
    </xdr:sp>
    <xdr:clientData/>
  </xdr:twoCellAnchor>
  <xdr:twoCellAnchor>
    <xdr:from>
      <xdr:col>1</xdr:col>
      <xdr:colOff>0</xdr:colOff>
      <xdr:row>4</xdr:row>
      <xdr:rowOff>47625</xdr:rowOff>
    </xdr:from>
    <xdr:to>
      <xdr:col>10</xdr:col>
      <xdr:colOff>9525</xdr:colOff>
      <xdr:row>4</xdr:row>
      <xdr:rowOff>47628</xdr:rowOff>
    </xdr:to>
    <xdr:cxnSp macro="">
      <xdr:nvCxnSpPr>
        <xdr:cNvPr id="8" name="1 Conector recto">
          <a:extLst>
            <a:ext uri="{FF2B5EF4-FFF2-40B4-BE49-F238E27FC236}">
              <a16:creationId xmlns:a16="http://schemas.microsoft.com/office/drawing/2014/main" id="{00000000-0008-0000-0100-000002000000}"/>
            </a:ext>
          </a:extLst>
        </xdr:cNvPr>
        <xdr:cNvCxnSpPr/>
      </xdr:nvCxnSpPr>
      <xdr:spPr>
        <a:xfrm flipV="1">
          <a:off x="762000" y="1190625"/>
          <a:ext cx="8867775" cy="3"/>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ozanocifuentesmelissa@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1"/>
  <sheetViews>
    <sheetView tabSelected="1" workbookViewId="0"/>
  </sheetViews>
  <sheetFormatPr baseColWidth="10" defaultRowHeight="22.5" customHeight="1" x14ac:dyDescent="0.25"/>
  <cols>
    <col min="1" max="1" width="11.42578125" style="76"/>
    <col min="2" max="2" width="17.7109375" customWidth="1"/>
    <col min="3" max="3" width="35.140625" customWidth="1"/>
  </cols>
  <sheetData>
    <row r="1" spans="1:14" ht="22.5" customHeight="1" x14ac:dyDescent="0.25">
      <c r="A1" s="1"/>
      <c r="B1" s="90"/>
      <c r="C1" s="91"/>
      <c r="D1" s="91"/>
      <c r="E1" s="91"/>
      <c r="F1" s="91"/>
      <c r="G1" s="91"/>
      <c r="H1" s="91"/>
      <c r="I1" s="91"/>
      <c r="J1" s="91"/>
      <c r="K1" s="91"/>
      <c r="L1" s="2"/>
      <c r="M1" s="3"/>
      <c r="N1" s="3"/>
    </row>
    <row r="2" spans="1:14" ht="22.5" customHeight="1" x14ac:dyDescent="0.25">
      <c r="A2" s="1"/>
      <c r="B2" s="90"/>
      <c r="C2" s="91"/>
      <c r="D2" s="92" t="s">
        <v>0</v>
      </c>
      <c r="E2" s="92"/>
      <c r="F2" s="92"/>
      <c r="G2" s="92"/>
      <c r="H2" s="92"/>
      <c r="I2" s="92"/>
      <c r="J2" s="92"/>
      <c r="K2" s="3"/>
      <c r="L2" s="3"/>
      <c r="M2" s="3"/>
      <c r="N2" s="3"/>
    </row>
    <row r="3" spans="1:14" ht="22.5" customHeight="1" x14ac:dyDescent="0.25">
      <c r="A3" s="1"/>
      <c r="B3" s="90"/>
      <c r="C3" s="91"/>
      <c r="D3" s="92"/>
      <c r="E3" s="92"/>
      <c r="F3" s="92"/>
      <c r="G3" s="92"/>
      <c r="H3" s="92"/>
      <c r="I3" s="92"/>
      <c r="J3" s="92"/>
      <c r="K3" s="3"/>
      <c r="L3" s="3"/>
      <c r="M3" s="3"/>
      <c r="N3" s="3"/>
    </row>
    <row r="4" spans="1:14" ht="22.5" customHeight="1" x14ac:dyDescent="0.25">
      <c r="A4" s="1"/>
      <c r="B4" s="90"/>
      <c r="C4" s="91"/>
      <c r="D4" s="92"/>
      <c r="E4" s="92"/>
      <c r="F4" s="92"/>
      <c r="G4" s="92"/>
      <c r="H4" s="92"/>
      <c r="I4" s="92"/>
      <c r="J4" s="92"/>
      <c r="K4" s="3"/>
      <c r="L4" s="3"/>
      <c r="M4" s="3"/>
      <c r="N4" s="3"/>
    </row>
    <row r="5" spans="1:14" ht="29.25" customHeight="1" x14ac:dyDescent="0.25">
      <c r="A5" s="1"/>
      <c r="B5" s="4"/>
      <c r="C5" s="91"/>
      <c r="D5" s="91"/>
      <c r="E5" s="91"/>
      <c r="F5" s="91"/>
      <c r="G5" s="91"/>
      <c r="H5" s="91"/>
      <c r="I5" s="91"/>
      <c r="J5" s="91"/>
      <c r="K5" s="91"/>
      <c r="L5" s="91"/>
      <c r="M5" s="3"/>
      <c r="N5" s="3"/>
    </row>
    <row r="6" spans="1:14" ht="22.5" customHeight="1" x14ac:dyDescent="0.25">
      <c r="A6" s="1"/>
      <c r="B6" s="93" t="s">
        <v>1</v>
      </c>
      <c r="C6" s="93"/>
      <c r="D6" s="93"/>
      <c r="E6" s="93"/>
      <c r="F6" s="93"/>
      <c r="G6" s="93"/>
      <c r="H6" s="93"/>
      <c r="I6" s="93"/>
      <c r="J6" s="94"/>
      <c r="K6" s="3"/>
      <c r="L6" s="3"/>
      <c r="M6" s="3"/>
      <c r="N6" s="3"/>
    </row>
    <row r="7" spans="1:14" ht="22.5" customHeight="1" x14ac:dyDescent="0.25">
      <c r="A7" s="1"/>
      <c r="B7" s="5"/>
      <c r="C7" s="108" t="s">
        <v>2</v>
      </c>
      <c r="D7" s="6" t="s">
        <v>3</v>
      </c>
      <c r="E7" s="6" t="s">
        <v>4</v>
      </c>
      <c r="F7" s="6" t="s">
        <v>4</v>
      </c>
      <c r="G7" s="7" t="s">
        <v>5</v>
      </c>
      <c r="H7" s="7" t="s">
        <v>6</v>
      </c>
      <c r="I7" s="7" t="s">
        <v>7</v>
      </c>
      <c r="J7" s="7" t="s">
        <v>8</v>
      </c>
      <c r="K7" s="3"/>
      <c r="L7" s="3"/>
      <c r="M7" s="3"/>
      <c r="N7" s="3"/>
    </row>
    <row r="8" spans="1:14" ht="22.5" customHeight="1" x14ac:dyDescent="0.25">
      <c r="A8" s="1"/>
      <c r="B8" s="5"/>
      <c r="C8" s="108"/>
      <c r="D8" s="82">
        <v>0.29166666666666669</v>
      </c>
      <c r="E8" s="82">
        <v>0.29166666666666669</v>
      </c>
      <c r="F8" s="82">
        <v>0.29166666666666669</v>
      </c>
      <c r="G8" s="82">
        <v>0.29166666666666669</v>
      </c>
      <c r="H8" s="82">
        <v>0.29166666666666669</v>
      </c>
      <c r="I8" s="82">
        <v>0.29166666666666669</v>
      </c>
      <c r="J8" s="7"/>
      <c r="K8" s="3"/>
      <c r="L8" s="3"/>
      <c r="M8" s="3"/>
      <c r="N8" s="3"/>
    </row>
    <row r="9" spans="1:14" ht="22.5" customHeight="1" x14ac:dyDescent="0.25">
      <c r="A9" s="1"/>
      <c r="B9" s="5"/>
      <c r="C9" s="108"/>
      <c r="D9" s="8">
        <v>0.66666666666666663</v>
      </c>
      <c r="E9" s="8">
        <v>0.66666666666666663</v>
      </c>
      <c r="F9" s="8">
        <v>0.66666666666666663</v>
      </c>
      <c r="G9" s="8">
        <v>0.66666666666666663</v>
      </c>
      <c r="H9" s="8">
        <v>0.66666666666666663</v>
      </c>
      <c r="I9" s="83">
        <v>0.54166666666666663</v>
      </c>
      <c r="J9" s="9"/>
      <c r="K9" s="3"/>
      <c r="L9" s="3"/>
      <c r="M9" s="3"/>
      <c r="N9" s="3"/>
    </row>
    <row r="10" spans="1:14" ht="22.5" customHeight="1" x14ac:dyDescent="0.25">
      <c r="A10" s="1"/>
      <c r="B10" s="5"/>
      <c r="C10" s="10" t="s">
        <v>9</v>
      </c>
      <c r="D10" s="109" t="s">
        <v>109</v>
      </c>
      <c r="E10" s="109"/>
      <c r="F10" s="109"/>
      <c r="G10" s="109"/>
      <c r="H10" s="109"/>
      <c r="I10" s="109"/>
      <c r="J10" s="109"/>
      <c r="K10" s="3"/>
      <c r="L10" s="3"/>
      <c r="M10" s="3"/>
      <c r="N10" s="3"/>
    </row>
    <row r="11" spans="1:14" ht="22.5" customHeight="1" x14ac:dyDescent="0.25">
      <c r="A11" s="1"/>
      <c r="B11" s="5"/>
      <c r="C11" s="10" t="s">
        <v>10</v>
      </c>
      <c r="D11" s="109" t="s">
        <v>110</v>
      </c>
      <c r="E11" s="109"/>
      <c r="F11" s="109"/>
      <c r="G11" s="109"/>
      <c r="H11" s="109"/>
      <c r="I11" s="109"/>
      <c r="J11" s="109"/>
      <c r="K11" s="3"/>
      <c r="L11" s="3"/>
      <c r="M11" s="3"/>
      <c r="N11" s="3"/>
    </row>
    <row r="12" spans="1:14" ht="22.5" customHeight="1" x14ac:dyDescent="0.25">
      <c r="A12" s="1"/>
      <c r="B12" s="5"/>
      <c r="C12" s="10" t="s">
        <v>11</v>
      </c>
      <c r="D12" s="110" t="s">
        <v>111</v>
      </c>
      <c r="E12" s="110"/>
      <c r="F12" s="110"/>
      <c r="G12" s="110"/>
      <c r="H12" s="110"/>
      <c r="I12" s="110"/>
      <c r="J12" s="110"/>
      <c r="K12" s="3"/>
      <c r="L12" s="3"/>
      <c r="M12" s="3"/>
      <c r="N12" s="3"/>
    </row>
    <row r="13" spans="1:14" ht="22.5" customHeight="1" x14ac:dyDescent="0.25">
      <c r="A13" s="1"/>
      <c r="B13" s="5"/>
      <c r="C13" s="10" t="s">
        <v>12</v>
      </c>
      <c r="D13" s="109">
        <v>3142992349</v>
      </c>
      <c r="E13" s="109"/>
      <c r="F13" s="109"/>
      <c r="G13" s="109"/>
      <c r="H13" s="109"/>
      <c r="I13" s="109"/>
      <c r="J13" s="109"/>
      <c r="K13" s="3"/>
      <c r="L13" s="3"/>
      <c r="M13" s="3"/>
      <c r="N13" s="3"/>
    </row>
    <row r="14" spans="1:14" ht="22.5" customHeight="1" x14ac:dyDescent="0.25">
      <c r="A14" s="1"/>
      <c r="B14" s="5"/>
      <c r="C14" s="10" t="s">
        <v>13</v>
      </c>
      <c r="D14" s="109" t="s">
        <v>112</v>
      </c>
      <c r="E14" s="109"/>
      <c r="F14" s="109"/>
      <c r="G14" s="109"/>
      <c r="H14" s="109"/>
      <c r="I14" s="109"/>
      <c r="J14" s="109"/>
      <c r="K14" s="3"/>
      <c r="L14" s="3"/>
      <c r="M14" s="3"/>
      <c r="N14" s="3"/>
    </row>
    <row r="15" spans="1:14" ht="22.5" customHeight="1" x14ac:dyDescent="0.25">
      <c r="A15" s="1"/>
      <c r="B15" s="5"/>
      <c r="C15" s="11" t="s">
        <v>14</v>
      </c>
      <c r="D15" s="103">
        <v>44473</v>
      </c>
      <c r="E15" s="103"/>
      <c r="F15" s="103"/>
      <c r="G15" s="103"/>
      <c r="H15" s="103"/>
      <c r="I15" s="103"/>
      <c r="J15" s="103"/>
      <c r="K15" s="3"/>
      <c r="L15" s="3"/>
      <c r="M15" s="3"/>
      <c r="N15" s="3"/>
    </row>
    <row r="16" spans="1:14" ht="22.5" customHeight="1" x14ac:dyDescent="0.25">
      <c r="A16" s="1"/>
      <c r="B16" s="104" t="s">
        <v>15</v>
      </c>
      <c r="C16" s="104"/>
      <c r="D16" s="104"/>
      <c r="E16" s="104"/>
      <c r="F16" s="104"/>
      <c r="G16" s="104"/>
      <c r="H16" s="104"/>
      <c r="I16" s="12">
        <v>0.1</v>
      </c>
      <c r="J16" s="13">
        <f>(D20+F20)*I16/H20</f>
        <v>0.1</v>
      </c>
      <c r="K16" s="3"/>
      <c r="L16" s="3"/>
      <c r="M16" s="3"/>
      <c r="N16" s="3"/>
    </row>
    <row r="17" spans="1:14" ht="22.5" customHeight="1" x14ac:dyDescent="0.25">
      <c r="A17" s="1"/>
      <c r="B17" s="5"/>
      <c r="C17" s="14"/>
      <c r="D17" s="15" t="s">
        <v>16</v>
      </c>
      <c r="E17" s="15" t="s">
        <v>17</v>
      </c>
      <c r="F17" s="15" t="s">
        <v>18</v>
      </c>
      <c r="G17" s="15" t="s">
        <v>19</v>
      </c>
      <c r="H17" s="105" t="s">
        <v>20</v>
      </c>
      <c r="I17" s="105"/>
      <c r="J17" s="105"/>
      <c r="K17" s="3"/>
      <c r="L17" s="3"/>
      <c r="M17" s="3"/>
      <c r="N17" s="3"/>
    </row>
    <row r="18" spans="1:14" ht="22.5" customHeight="1" x14ac:dyDescent="0.25">
      <c r="A18" s="1">
        <v>1</v>
      </c>
      <c r="B18" s="106" t="s">
        <v>21</v>
      </c>
      <c r="C18" s="16" t="s">
        <v>22</v>
      </c>
      <c r="D18" s="17">
        <v>1</v>
      </c>
      <c r="E18" s="17"/>
      <c r="F18" s="17"/>
      <c r="G18" s="17"/>
      <c r="H18" s="107" t="s">
        <v>113</v>
      </c>
      <c r="I18" s="107"/>
      <c r="J18" s="107"/>
      <c r="K18" s="3"/>
      <c r="L18" s="3"/>
      <c r="M18" s="3"/>
      <c r="N18" s="3"/>
    </row>
    <row r="19" spans="1:14" ht="22.5" customHeight="1" x14ac:dyDescent="0.25">
      <c r="A19" s="1">
        <v>2</v>
      </c>
      <c r="B19" s="106"/>
      <c r="C19" s="16" t="s">
        <v>23</v>
      </c>
      <c r="D19" s="17"/>
      <c r="E19" s="17"/>
      <c r="F19" s="17">
        <v>1</v>
      </c>
      <c r="G19" s="17"/>
      <c r="H19" s="107" t="s">
        <v>114</v>
      </c>
      <c r="I19" s="107"/>
      <c r="J19" s="107"/>
      <c r="K19" s="3"/>
      <c r="L19" s="3"/>
      <c r="M19" s="3"/>
      <c r="N19" s="3"/>
    </row>
    <row r="20" spans="1:14" ht="22.5" customHeight="1" x14ac:dyDescent="0.25">
      <c r="A20" s="73"/>
      <c r="B20" s="119" t="s">
        <v>24</v>
      </c>
      <c r="C20" s="119"/>
      <c r="D20" s="18">
        <f>SUM(D18:D19)</f>
        <v>1</v>
      </c>
      <c r="E20" s="18">
        <f t="shared" ref="E20:G20" si="0">SUM(E18:E19)</f>
        <v>0</v>
      </c>
      <c r="F20" s="18">
        <f t="shared" si="0"/>
        <v>1</v>
      </c>
      <c r="G20" s="18">
        <f t="shared" si="0"/>
        <v>0</v>
      </c>
      <c r="H20" s="120">
        <f>+D20+E20+F20+G20</f>
        <v>2</v>
      </c>
      <c r="I20" s="120"/>
      <c r="J20" s="120"/>
      <c r="K20" s="19"/>
      <c r="L20" s="19"/>
      <c r="M20" s="19"/>
      <c r="N20" s="19"/>
    </row>
    <row r="21" spans="1:14" ht="22.5" customHeight="1" x14ac:dyDescent="0.25">
      <c r="A21" s="1"/>
      <c r="B21" s="121" t="s">
        <v>137</v>
      </c>
      <c r="C21" s="122"/>
      <c r="D21" s="122"/>
      <c r="E21" s="122"/>
      <c r="F21" s="122"/>
      <c r="G21" s="122"/>
      <c r="H21" s="122"/>
      <c r="I21" s="122"/>
      <c r="J21" s="123"/>
      <c r="K21" s="3"/>
      <c r="L21" s="3"/>
      <c r="M21" s="3"/>
      <c r="N21" s="3"/>
    </row>
    <row r="22" spans="1:14" ht="22.5" customHeight="1" x14ac:dyDescent="0.25">
      <c r="A22" s="1"/>
      <c r="B22" s="124" t="s">
        <v>25</v>
      </c>
      <c r="C22" s="125"/>
      <c r="D22" s="125"/>
      <c r="E22" s="125"/>
      <c r="F22" s="125"/>
      <c r="G22" s="125"/>
      <c r="H22" s="126"/>
      <c r="I22" s="20">
        <v>0.3</v>
      </c>
      <c r="J22" s="21">
        <f>(D40+F40)*I22/H40</f>
        <v>0.2</v>
      </c>
      <c r="K22" s="3"/>
      <c r="L22" s="3"/>
      <c r="M22" s="3"/>
      <c r="N22" s="3"/>
    </row>
    <row r="23" spans="1:14" ht="22.5" customHeight="1" x14ac:dyDescent="0.25">
      <c r="A23" s="1"/>
      <c r="B23" s="5"/>
      <c r="C23" s="127" t="s">
        <v>26</v>
      </c>
      <c r="D23" s="127" t="s">
        <v>16</v>
      </c>
      <c r="E23" s="127" t="s">
        <v>17</v>
      </c>
      <c r="F23" s="127" t="s">
        <v>18</v>
      </c>
      <c r="G23" s="127" t="s">
        <v>19</v>
      </c>
      <c r="H23" s="105" t="s">
        <v>20</v>
      </c>
      <c r="I23" s="105"/>
      <c r="J23" s="105"/>
      <c r="K23" s="3"/>
      <c r="L23" s="3"/>
      <c r="M23" s="3"/>
      <c r="N23" s="3"/>
    </row>
    <row r="24" spans="1:14" ht="22.5" customHeight="1" x14ac:dyDescent="0.25">
      <c r="A24" s="1"/>
      <c r="B24" s="5"/>
      <c r="C24" s="105"/>
      <c r="D24" s="105"/>
      <c r="E24" s="105"/>
      <c r="F24" s="105"/>
      <c r="G24" s="105"/>
      <c r="H24" s="22" t="s">
        <v>27</v>
      </c>
      <c r="I24" s="111" t="s">
        <v>28</v>
      </c>
      <c r="J24" s="112"/>
      <c r="K24" s="3"/>
      <c r="L24" s="3"/>
      <c r="M24" s="3"/>
      <c r="N24" s="3"/>
    </row>
    <row r="25" spans="1:14" ht="22.5" customHeight="1" x14ac:dyDescent="0.25">
      <c r="A25" s="1">
        <v>1</v>
      </c>
      <c r="B25" s="113" t="s">
        <v>29</v>
      </c>
      <c r="C25" s="85" t="s">
        <v>30</v>
      </c>
      <c r="D25" s="23">
        <v>1</v>
      </c>
      <c r="E25" s="23"/>
      <c r="F25" s="23"/>
      <c r="G25" s="23"/>
      <c r="H25" s="89">
        <v>114441</v>
      </c>
      <c r="I25" s="115"/>
      <c r="J25" s="116"/>
      <c r="K25" s="24"/>
      <c r="L25" s="3"/>
      <c r="M25" s="3"/>
      <c r="N25" s="3"/>
    </row>
    <row r="26" spans="1:14" ht="22.5" customHeight="1" x14ac:dyDescent="0.25">
      <c r="A26" s="1">
        <v>2</v>
      </c>
      <c r="B26" s="114"/>
      <c r="C26" s="85" t="s">
        <v>31</v>
      </c>
      <c r="D26" s="23">
        <v>1</v>
      </c>
      <c r="E26" s="23"/>
      <c r="F26" s="23"/>
      <c r="G26" s="23"/>
      <c r="H26" s="89">
        <v>50351</v>
      </c>
      <c r="I26" s="117">
        <f t="shared" ref="I26:I28" si="1">H26/$H$27</f>
        <v>2.3115875493526765</v>
      </c>
      <c r="J26" s="118"/>
      <c r="K26" s="24"/>
      <c r="L26" s="3"/>
      <c r="M26" s="3"/>
      <c r="N26" s="3"/>
    </row>
    <row r="27" spans="1:14" ht="22.5" customHeight="1" x14ac:dyDescent="0.25">
      <c r="A27" s="1">
        <v>3</v>
      </c>
      <c r="B27" s="114"/>
      <c r="C27" s="85" t="s">
        <v>32</v>
      </c>
      <c r="D27" s="23">
        <v>1</v>
      </c>
      <c r="E27" s="23"/>
      <c r="F27" s="23"/>
      <c r="G27" s="23"/>
      <c r="H27" s="89">
        <v>21782</v>
      </c>
      <c r="I27" s="117">
        <f t="shared" si="1"/>
        <v>1</v>
      </c>
      <c r="J27" s="118"/>
      <c r="K27" s="24"/>
      <c r="L27" s="3"/>
      <c r="M27" s="3"/>
      <c r="N27" s="3"/>
    </row>
    <row r="28" spans="1:14" ht="22.5" customHeight="1" x14ac:dyDescent="0.25">
      <c r="A28" s="1">
        <v>4</v>
      </c>
      <c r="B28" s="114"/>
      <c r="C28" s="85" t="s">
        <v>33</v>
      </c>
      <c r="D28" s="23">
        <v>1</v>
      </c>
      <c r="E28" s="23"/>
      <c r="F28" s="23"/>
      <c r="G28" s="23"/>
      <c r="H28" s="87">
        <v>50</v>
      </c>
      <c r="I28" s="117">
        <f t="shared" si="1"/>
        <v>2.2954733265999447E-3</v>
      </c>
      <c r="J28" s="118"/>
      <c r="K28" s="3"/>
      <c r="L28" s="3"/>
      <c r="M28" s="3"/>
      <c r="N28" s="3"/>
    </row>
    <row r="29" spans="1:14" ht="22.5" customHeight="1" x14ac:dyDescent="0.25">
      <c r="A29" s="1">
        <v>5</v>
      </c>
      <c r="B29" s="128" t="s">
        <v>34</v>
      </c>
      <c r="C29" s="85" t="s">
        <v>35</v>
      </c>
      <c r="D29" s="23">
        <v>1</v>
      </c>
      <c r="E29" s="23"/>
      <c r="F29" s="23"/>
      <c r="G29" s="23"/>
      <c r="H29" s="88">
        <v>11</v>
      </c>
      <c r="I29" s="130">
        <f>H29/$H$29</f>
        <v>1</v>
      </c>
      <c r="J29" s="131"/>
      <c r="K29" s="3"/>
      <c r="L29" s="3"/>
      <c r="M29" s="3"/>
      <c r="N29" s="3"/>
    </row>
    <row r="30" spans="1:14" ht="22.5" customHeight="1" x14ac:dyDescent="0.25">
      <c r="A30" s="1">
        <v>6</v>
      </c>
      <c r="B30" s="129"/>
      <c r="C30" s="85" t="s">
        <v>36</v>
      </c>
      <c r="D30" s="26">
        <v>1</v>
      </c>
      <c r="E30" s="23"/>
      <c r="F30" s="23"/>
      <c r="G30" s="23"/>
      <c r="H30" s="89">
        <f>28+52+75+38+28+51</f>
        <v>272</v>
      </c>
      <c r="I30" s="130">
        <f t="shared" ref="I30:I31" si="2">H30/$H$29</f>
        <v>24.727272727272727</v>
      </c>
      <c r="J30" s="131"/>
      <c r="K30" s="3"/>
      <c r="L30" s="3"/>
      <c r="M30" s="3"/>
      <c r="N30" s="3"/>
    </row>
    <row r="31" spans="1:14" ht="22.5" customHeight="1" x14ac:dyDescent="0.25">
      <c r="A31" s="1">
        <v>7</v>
      </c>
      <c r="B31" s="129"/>
      <c r="C31" s="85" t="s">
        <v>37</v>
      </c>
      <c r="D31" s="26">
        <v>1</v>
      </c>
      <c r="E31" s="23"/>
      <c r="F31" s="23"/>
      <c r="G31" s="23"/>
      <c r="H31" s="27">
        <v>89</v>
      </c>
      <c r="I31" s="130">
        <f t="shared" si="2"/>
        <v>8.0909090909090917</v>
      </c>
      <c r="J31" s="131"/>
      <c r="K31" s="3"/>
      <c r="L31" s="132" t="s">
        <v>38</v>
      </c>
      <c r="M31" s="132"/>
      <c r="N31" s="3"/>
    </row>
    <row r="32" spans="1:14" ht="22.5" customHeight="1" x14ac:dyDescent="0.25">
      <c r="A32" s="1">
        <v>8</v>
      </c>
      <c r="B32" s="28"/>
      <c r="C32" s="85" t="s">
        <v>39</v>
      </c>
      <c r="D32" s="26"/>
      <c r="E32" s="23">
        <v>1</v>
      </c>
      <c r="F32" s="23"/>
      <c r="G32" s="23"/>
      <c r="H32" s="27">
        <v>0</v>
      </c>
      <c r="I32" s="29"/>
      <c r="J32" s="30"/>
      <c r="K32" s="3"/>
      <c r="L32" s="31"/>
      <c r="M32" s="31"/>
      <c r="N32" s="3"/>
    </row>
    <row r="33" spans="1:14" ht="22.5" customHeight="1" x14ac:dyDescent="0.25">
      <c r="A33" s="1">
        <v>9</v>
      </c>
      <c r="B33" s="28"/>
      <c r="C33" s="85" t="s">
        <v>40</v>
      </c>
      <c r="D33" s="26"/>
      <c r="E33" s="23">
        <v>1</v>
      </c>
      <c r="F33" s="23"/>
      <c r="G33" s="23"/>
      <c r="H33" s="27">
        <v>0</v>
      </c>
      <c r="I33" s="29"/>
      <c r="J33" s="30"/>
      <c r="K33" s="3"/>
      <c r="L33" s="31"/>
      <c r="M33" s="31"/>
      <c r="N33" s="3"/>
    </row>
    <row r="34" spans="1:14" ht="22.5" customHeight="1" x14ac:dyDescent="0.25">
      <c r="A34" s="1">
        <v>10</v>
      </c>
      <c r="B34" s="129" t="s">
        <v>41</v>
      </c>
      <c r="C34" s="85" t="s">
        <v>42</v>
      </c>
      <c r="D34" s="32">
        <v>1</v>
      </c>
      <c r="E34" s="33"/>
      <c r="F34" s="33"/>
      <c r="G34" s="33"/>
      <c r="H34" s="88">
        <v>2</v>
      </c>
      <c r="I34" s="130">
        <f>H34/$H$28</f>
        <v>0.04</v>
      </c>
      <c r="J34" s="131"/>
      <c r="K34" s="3"/>
      <c r="L34" s="31" t="s">
        <v>43</v>
      </c>
      <c r="M34" s="31" t="s">
        <v>44</v>
      </c>
      <c r="N34" s="3"/>
    </row>
    <row r="35" spans="1:14" ht="22.5" customHeight="1" x14ac:dyDescent="0.25">
      <c r="A35" s="1">
        <v>11</v>
      </c>
      <c r="B35" s="129"/>
      <c r="C35" s="85" t="s">
        <v>99</v>
      </c>
      <c r="D35" s="32">
        <v>1</v>
      </c>
      <c r="E35" s="33"/>
      <c r="F35" s="33"/>
      <c r="G35" s="33"/>
      <c r="H35" s="88">
        <f>121+267+231+188+105+164</f>
        <v>1076</v>
      </c>
      <c r="I35" s="130">
        <f t="shared" ref="I35:I37" si="3">H35/$H$28</f>
        <v>21.52</v>
      </c>
      <c r="J35" s="131"/>
      <c r="K35" s="3"/>
      <c r="L35" s="34" t="s">
        <v>45</v>
      </c>
      <c r="M35" s="34" t="s">
        <v>46</v>
      </c>
      <c r="N35" s="3"/>
    </row>
    <row r="36" spans="1:14" ht="22.5" customHeight="1" x14ac:dyDescent="0.25">
      <c r="A36" s="1">
        <v>12</v>
      </c>
      <c r="B36" s="129"/>
      <c r="C36" s="85" t="s">
        <v>115</v>
      </c>
      <c r="D36" s="32"/>
      <c r="E36" s="33">
        <v>1</v>
      </c>
      <c r="F36" s="33"/>
      <c r="G36" s="33"/>
      <c r="H36" s="27">
        <v>0</v>
      </c>
      <c r="I36" s="130">
        <f t="shared" si="3"/>
        <v>0</v>
      </c>
      <c r="J36" s="131"/>
      <c r="K36" s="3"/>
      <c r="L36" s="34" t="s">
        <v>47</v>
      </c>
      <c r="M36" s="34" t="s">
        <v>48</v>
      </c>
      <c r="N36" s="3"/>
    </row>
    <row r="37" spans="1:14" ht="22.5" customHeight="1" x14ac:dyDescent="0.25">
      <c r="A37" s="1">
        <v>13</v>
      </c>
      <c r="B37" s="129"/>
      <c r="C37" s="85" t="s">
        <v>49</v>
      </c>
      <c r="D37" s="35">
        <v>1</v>
      </c>
      <c r="E37" s="33"/>
      <c r="F37" s="33"/>
      <c r="G37" s="33"/>
      <c r="H37" s="27">
        <v>777</v>
      </c>
      <c r="I37" s="130">
        <f t="shared" si="3"/>
        <v>15.54</v>
      </c>
      <c r="J37" s="131"/>
      <c r="K37" s="3"/>
      <c r="L37" s="34" t="s">
        <v>50</v>
      </c>
      <c r="M37" s="34" t="s">
        <v>51</v>
      </c>
      <c r="N37" s="3"/>
    </row>
    <row r="38" spans="1:14" ht="22.5" customHeight="1" x14ac:dyDescent="0.25">
      <c r="A38" s="1">
        <v>14</v>
      </c>
      <c r="B38" s="129"/>
      <c r="C38" s="86" t="s">
        <v>52</v>
      </c>
      <c r="D38" s="23"/>
      <c r="E38" s="23">
        <v>1</v>
      </c>
      <c r="F38" s="23"/>
      <c r="G38" s="23"/>
      <c r="H38" s="25">
        <v>0</v>
      </c>
      <c r="I38" s="117">
        <f>H38/$H$30</f>
        <v>0</v>
      </c>
      <c r="J38" s="118"/>
      <c r="K38" s="3"/>
      <c r="L38" s="34" t="s">
        <v>53</v>
      </c>
      <c r="M38" s="34" t="s">
        <v>54</v>
      </c>
      <c r="N38" s="3"/>
    </row>
    <row r="39" spans="1:14" ht="22.5" customHeight="1" x14ac:dyDescent="0.25">
      <c r="A39" s="1">
        <v>15</v>
      </c>
      <c r="B39" s="133"/>
      <c r="C39" s="85" t="s">
        <v>55</v>
      </c>
      <c r="D39" s="36"/>
      <c r="E39" s="84">
        <v>1</v>
      </c>
      <c r="F39" s="36"/>
      <c r="G39" s="36"/>
      <c r="H39" s="17">
        <v>0</v>
      </c>
      <c r="I39" s="137" t="e">
        <f>H39/H38</f>
        <v>#DIV/0!</v>
      </c>
      <c r="J39" s="138"/>
      <c r="K39" s="3"/>
      <c r="L39" s="3"/>
      <c r="M39" s="3"/>
      <c r="N39" s="3"/>
    </row>
    <row r="40" spans="1:14" ht="22.5" customHeight="1" x14ac:dyDescent="0.25">
      <c r="A40" s="73"/>
      <c r="B40" s="119" t="s">
        <v>56</v>
      </c>
      <c r="C40" s="119"/>
      <c r="D40" s="37">
        <f>SUM(D25:D39)</f>
        <v>10</v>
      </c>
      <c r="E40" s="37">
        <f>SUM(E25:E39)</f>
        <v>5</v>
      </c>
      <c r="F40" s="37">
        <f>SUM(F25:F39)</f>
        <v>0</v>
      </c>
      <c r="G40" s="37">
        <f>SUM(G25:G39)</f>
        <v>0</v>
      </c>
      <c r="H40" s="119">
        <f>+D40+E40+F40+G40</f>
        <v>15</v>
      </c>
      <c r="I40" s="119"/>
      <c r="J40" s="119"/>
      <c r="K40" s="38"/>
      <c r="L40" s="19"/>
      <c r="M40" s="19"/>
      <c r="N40" s="19"/>
    </row>
    <row r="41" spans="1:14" ht="22.5" customHeight="1" x14ac:dyDescent="0.25">
      <c r="A41" s="1"/>
      <c r="B41" s="121" t="s">
        <v>138</v>
      </c>
      <c r="C41" s="139"/>
      <c r="D41" s="139"/>
      <c r="E41" s="139"/>
      <c r="F41" s="139"/>
      <c r="G41" s="139"/>
      <c r="H41" s="139"/>
      <c r="I41" s="139"/>
      <c r="J41" s="140"/>
      <c r="K41" s="141"/>
      <c r="L41" s="142"/>
      <c r="M41" s="142"/>
      <c r="N41" s="142"/>
    </row>
    <row r="42" spans="1:14" ht="22.5" customHeight="1" x14ac:dyDescent="0.25">
      <c r="A42" s="1"/>
      <c r="B42" s="134" t="s">
        <v>57</v>
      </c>
      <c r="C42" s="134"/>
      <c r="D42" s="134"/>
      <c r="E42" s="134"/>
      <c r="F42" s="134"/>
      <c r="G42" s="134"/>
      <c r="H42" s="134"/>
      <c r="I42" s="20">
        <v>0.05</v>
      </c>
      <c r="J42" s="21">
        <f>(D49+F49)*I42/H49</f>
        <v>0.05</v>
      </c>
      <c r="K42" s="135"/>
      <c r="L42" s="136"/>
      <c r="M42" s="136"/>
      <c r="N42" s="136"/>
    </row>
    <row r="43" spans="1:14" ht="22.5" customHeight="1" x14ac:dyDescent="0.25">
      <c r="A43" s="1"/>
      <c r="B43" s="39"/>
      <c r="C43" s="14"/>
      <c r="D43" s="15" t="s">
        <v>16</v>
      </c>
      <c r="E43" s="15" t="s">
        <v>17</v>
      </c>
      <c r="F43" s="15" t="s">
        <v>18</v>
      </c>
      <c r="G43" s="15" t="s">
        <v>19</v>
      </c>
      <c r="H43" s="105" t="s">
        <v>20</v>
      </c>
      <c r="I43" s="105"/>
      <c r="J43" s="105"/>
      <c r="K43" s="3"/>
      <c r="L43" s="3"/>
      <c r="M43" s="3"/>
      <c r="N43" s="3"/>
    </row>
    <row r="44" spans="1:14" ht="22.5" customHeight="1" x14ac:dyDescent="0.25">
      <c r="A44" s="1">
        <v>1</v>
      </c>
      <c r="B44" s="39"/>
      <c r="C44" s="40" t="s">
        <v>58</v>
      </c>
      <c r="D44" s="17">
        <v>1</v>
      </c>
      <c r="E44" s="17"/>
      <c r="F44" s="17"/>
      <c r="G44" s="17"/>
      <c r="H44" s="107" t="s">
        <v>117</v>
      </c>
      <c r="I44" s="107"/>
      <c r="J44" s="107"/>
      <c r="K44" s="135"/>
      <c r="L44" s="136"/>
      <c r="M44" s="136"/>
      <c r="N44" s="136"/>
    </row>
    <row r="45" spans="1:14" ht="22.5" customHeight="1" x14ac:dyDescent="0.25">
      <c r="A45" s="1">
        <v>2</v>
      </c>
      <c r="B45" s="41"/>
      <c r="C45" s="40" t="s">
        <v>59</v>
      </c>
      <c r="D45" s="17">
        <v>1</v>
      </c>
      <c r="E45" s="17"/>
      <c r="F45" s="17"/>
      <c r="G45" s="17"/>
      <c r="H45" s="107" t="s">
        <v>117</v>
      </c>
      <c r="I45" s="107"/>
      <c r="J45" s="107"/>
      <c r="K45" s="42"/>
      <c r="L45" s="3"/>
      <c r="M45" s="3"/>
      <c r="N45" s="3"/>
    </row>
    <row r="46" spans="1:14" ht="22.5" customHeight="1" x14ac:dyDescent="0.25">
      <c r="A46" s="1">
        <v>3</v>
      </c>
      <c r="B46" s="43"/>
      <c r="C46" s="44" t="s">
        <v>100</v>
      </c>
      <c r="D46" s="17">
        <v>1</v>
      </c>
      <c r="E46" s="17"/>
      <c r="F46" s="17"/>
      <c r="G46" s="17"/>
      <c r="H46" s="107" t="s">
        <v>118</v>
      </c>
      <c r="I46" s="107"/>
      <c r="J46" s="107"/>
      <c r="K46" s="42"/>
      <c r="L46" s="3"/>
      <c r="M46" s="3"/>
      <c r="N46" s="3"/>
    </row>
    <row r="47" spans="1:14" ht="22.5" customHeight="1" x14ac:dyDescent="0.25">
      <c r="A47" s="1">
        <v>4</v>
      </c>
      <c r="B47" s="43"/>
      <c r="C47" s="40" t="s">
        <v>60</v>
      </c>
      <c r="D47" s="17">
        <v>1</v>
      </c>
      <c r="E47" s="17"/>
      <c r="F47" s="17"/>
      <c r="G47" s="17"/>
      <c r="H47" s="107" t="s">
        <v>119</v>
      </c>
      <c r="I47" s="107"/>
      <c r="J47" s="107"/>
      <c r="K47" s="42"/>
      <c r="L47" s="3"/>
      <c r="M47" s="3"/>
      <c r="N47" s="3"/>
    </row>
    <row r="48" spans="1:14" ht="22.5" customHeight="1" x14ac:dyDescent="0.25">
      <c r="A48" s="1">
        <v>5</v>
      </c>
      <c r="B48" s="43"/>
      <c r="C48" s="40" t="s">
        <v>61</v>
      </c>
      <c r="D48" s="17">
        <v>1</v>
      </c>
      <c r="E48" s="17"/>
      <c r="F48" s="17"/>
      <c r="G48" s="17"/>
      <c r="H48" s="107" t="s">
        <v>119</v>
      </c>
      <c r="I48" s="107"/>
      <c r="J48" s="107"/>
      <c r="K48" s="42"/>
      <c r="L48" s="3"/>
      <c r="M48" s="3"/>
      <c r="N48" s="3"/>
    </row>
    <row r="49" spans="1:14" ht="22.5" customHeight="1" x14ac:dyDescent="0.25">
      <c r="A49" s="73"/>
      <c r="B49" s="148" t="s">
        <v>62</v>
      </c>
      <c r="C49" s="148"/>
      <c r="D49" s="45">
        <f>SUM(D44:D48)</f>
        <v>5</v>
      </c>
      <c r="E49" s="45">
        <f t="shared" ref="E49:G49" si="4">SUM(E44:E48)</f>
        <v>0</v>
      </c>
      <c r="F49" s="45">
        <f t="shared" si="4"/>
        <v>0</v>
      </c>
      <c r="G49" s="45">
        <f t="shared" si="4"/>
        <v>0</v>
      </c>
      <c r="H49" s="149">
        <f>SUM(D49:G49)</f>
        <v>5</v>
      </c>
      <c r="I49" s="149"/>
      <c r="J49" s="150"/>
      <c r="K49" s="135"/>
      <c r="L49" s="136"/>
      <c r="M49" s="136"/>
      <c r="N49" s="136"/>
    </row>
    <row r="50" spans="1:14" ht="22.5" customHeight="1" x14ac:dyDescent="0.25">
      <c r="A50" s="1"/>
      <c r="B50" s="121" t="s">
        <v>139</v>
      </c>
      <c r="C50" s="122"/>
      <c r="D50" s="122"/>
      <c r="E50" s="122"/>
      <c r="F50" s="122"/>
      <c r="G50" s="122"/>
      <c r="H50" s="122"/>
      <c r="I50" s="122"/>
      <c r="J50" s="123"/>
      <c r="K50" s="143"/>
      <c r="L50" s="144"/>
      <c r="M50" s="144"/>
      <c r="N50" s="3"/>
    </row>
    <row r="51" spans="1:14" ht="22.5" customHeight="1" x14ac:dyDescent="0.25">
      <c r="A51" s="1"/>
      <c r="B51" s="14" t="s">
        <v>63</v>
      </c>
      <c r="C51" s="80"/>
      <c r="D51" s="78"/>
      <c r="E51" s="78"/>
      <c r="F51" s="78"/>
      <c r="G51" s="78"/>
      <c r="H51" s="101">
        <v>0.05</v>
      </c>
      <c r="I51" s="102"/>
      <c r="J51" s="81">
        <f>+(D56+F56)*H51/H56</f>
        <v>2.5000000000000001E-2</v>
      </c>
      <c r="K51" s="79"/>
      <c r="L51" s="46"/>
      <c r="M51" s="46"/>
      <c r="N51" s="3"/>
    </row>
    <row r="52" spans="1:14" ht="22.5" customHeight="1" x14ac:dyDescent="0.25">
      <c r="A52" s="1"/>
      <c r="D52" s="47" t="s">
        <v>16</v>
      </c>
      <c r="E52" s="47" t="s">
        <v>17</v>
      </c>
      <c r="F52" s="47" t="s">
        <v>18</v>
      </c>
      <c r="G52" s="47" t="s">
        <v>19</v>
      </c>
      <c r="H52" s="105" t="s">
        <v>20</v>
      </c>
      <c r="I52" s="105"/>
      <c r="J52" s="105"/>
      <c r="K52" s="42"/>
      <c r="L52" s="3"/>
      <c r="M52" s="3"/>
      <c r="N52" s="3"/>
    </row>
    <row r="53" spans="1:14" s="50" customFormat="1" ht="22.5" customHeight="1" x14ac:dyDescent="0.25">
      <c r="A53" s="74">
        <v>1</v>
      </c>
      <c r="B53" s="145" t="s">
        <v>64</v>
      </c>
      <c r="C53" s="146"/>
      <c r="D53" s="77">
        <v>1</v>
      </c>
      <c r="E53" s="77"/>
      <c r="F53" s="77"/>
      <c r="G53" s="77"/>
      <c r="H53" s="95" t="s">
        <v>116</v>
      </c>
      <c r="I53" s="96"/>
      <c r="J53" s="97"/>
      <c r="K53" s="48"/>
      <c r="L53" s="49"/>
      <c r="M53" s="49"/>
      <c r="N53" s="49"/>
    </row>
    <row r="54" spans="1:14" s="50" customFormat="1" ht="22.5" customHeight="1" x14ac:dyDescent="0.25">
      <c r="A54" s="74">
        <v>2</v>
      </c>
      <c r="B54" s="147" t="s">
        <v>101</v>
      </c>
      <c r="C54" s="147"/>
      <c r="D54" s="77"/>
      <c r="E54" s="77">
        <v>1</v>
      </c>
      <c r="F54" s="77"/>
      <c r="G54" s="77"/>
      <c r="H54" s="95" t="s">
        <v>136</v>
      </c>
      <c r="I54" s="98"/>
      <c r="J54" s="99"/>
      <c r="K54" s="48"/>
      <c r="L54" s="49"/>
      <c r="M54" s="49"/>
      <c r="N54" s="49"/>
    </row>
    <row r="55" spans="1:14" ht="22.5" customHeight="1" x14ac:dyDescent="0.25">
      <c r="A55" s="1"/>
      <c r="B55" s="155" t="s">
        <v>65</v>
      </c>
      <c r="C55" s="156"/>
      <c r="D55" s="47" t="s">
        <v>16</v>
      </c>
      <c r="E55" s="47" t="s">
        <v>17</v>
      </c>
      <c r="F55" s="47" t="s">
        <v>18</v>
      </c>
      <c r="G55" s="47" t="s">
        <v>19</v>
      </c>
      <c r="H55" s="51"/>
      <c r="I55" s="52"/>
      <c r="J55" s="53"/>
      <c r="K55" s="3"/>
      <c r="L55" s="3"/>
      <c r="M55" s="3"/>
      <c r="N55" s="3"/>
    </row>
    <row r="56" spans="1:14" ht="22.5" customHeight="1" x14ac:dyDescent="0.25">
      <c r="A56" s="75"/>
      <c r="B56" s="157"/>
      <c r="C56" s="158"/>
      <c r="D56" s="54">
        <f>+D54+D53</f>
        <v>1</v>
      </c>
      <c r="E56" s="54">
        <f t="shared" ref="E56:G56" si="5">+E54+E53</f>
        <v>1</v>
      </c>
      <c r="F56" s="54">
        <f t="shared" si="5"/>
        <v>0</v>
      </c>
      <c r="G56" s="54">
        <f t="shared" si="5"/>
        <v>0</v>
      </c>
      <c r="H56" s="159">
        <f>+D56+E56+F56+G56</f>
        <v>2</v>
      </c>
      <c r="I56" s="160"/>
      <c r="J56" s="161"/>
      <c r="K56" s="55"/>
      <c r="L56" s="55"/>
      <c r="M56" s="55"/>
      <c r="N56" s="55"/>
    </row>
    <row r="57" spans="1:14" ht="22.5" customHeight="1" x14ac:dyDescent="0.25">
      <c r="A57" s="1"/>
      <c r="B57" s="121" t="s">
        <v>140</v>
      </c>
      <c r="C57" s="122"/>
      <c r="D57" s="122"/>
      <c r="E57" s="122"/>
      <c r="F57" s="122"/>
      <c r="G57" s="122"/>
      <c r="H57" s="122"/>
      <c r="I57" s="122"/>
      <c r="J57" s="123"/>
      <c r="K57" s="3"/>
      <c r="L57" s="3"/>
      <c r="M57" s="3"/>
      <c r="N57" s="3"/>
    </row>
    <row r="58" spans="1:14" ht="22.5" customHeight="1" x14ac:dyDescent="0.25">
      <c r="A58" s="1"/>
      <c r="B58" s="134" t="s">
        <v>66</v>
      </c>
      <c r="C58" s="134"/>
      <c r="D58" s="134"/>
      <c r="E58" s="134"/>
      <c r="F58" s="134"/>
      <c r="G58" s="134"/>
      <c r="H58" s="134"/>
      <c r="I58" s="20">
        <v>0.05</v>
      </c>
      <c r="J58" s="21">
        <f>(D61+F61)*I58/H61</f>
        <v>0.05</v>
      </c>
      <c r="K58" s="3"/>
      <c r="L58" s="3"/>
      <c r="M58" s="3"/>
      <c r="N58" s="3"/>
    </row>
    <row r="59" spans="1:14" ht="22.5" customHeight="1" x14ac:dyDescent="0.25">
      <c r="A59" s="1"/>
      <c r="B59" s="47"/>
      <c r="C59" s="56" t="s">
        <v>67</v>
      </c>
      <c r="D59" s="56" t="s">
        <v>16</v>
      </c>
      <c r="E59" s="56" t="s">
        <v>17</v>
      </c>
      <c r="F59" s="56" t="s">
        <v>18</v>
      </c>
      <c r="G59" s="56" t="s">
        <v>19</v>
      </c>
      <c r="H59" s="105" t="s">
        <v>20</v>
      </c>
      <c r="I59" s="105"/>
      <c r="J59" s="105"/>
      <c r="K59" s="3"/>
      <c r="L59" s="3"/>
      <c r="M59" s="3"/>
      <c r="N59" s="3"/>
    </row>
    <row r="60" spans="1:14" ht="79.5" customHeight="1" x14ac:dyDescent="0.25">
      <c r="A60" s="1">
        <v>1</v>
      </c>
      <c r="B60" s="39"/>
      <c r="C60" s="57" t="s">
        <v>102</v>
      </c>
      <c r="D60" s="17">
        <v>1</v>
      </c>
      <c r="E60" s="17"/>
      <c r="F60" s="17"/>
      <c r="G60" s="17"/>
      <c r="H60" s="162" t="s">
        <v>120</v>
      </c>
      <c r="I60" s="162"/>
      <c r="J60" s="162"/>
      <c r="K60" s="3"/>
      <c r="L60" s="3"/>
      <c r="M60" s="3"/>
      <c r="N60" s="3"/>
    </row>
    <row r="61" spans="1:14" ht="22.5" customHeight="1" x14ac:dyDescent="0.25">
      <c r="A61" s="73"/>
      <c r="B61" s="148" t="s">
        <v>68</v>
      </c>
      <c r="C61" s="148"/>
      <c r="D61" s="58">
        <f>SUM(D60:D60)</f>
        <v>1</v>
      </c>
      <c r="E61" s="58">
        <f>SUM(E60:E60)</f>
        <v>0</v>
      </c>
      <c r="F61" s="58">
        <f>SUM(F60:F60)</f>
        <v>0</v>
      </c>
      <c r="G61" s="58">
        <f>SUM(G60:G60)</f>
        <v>0</v>
      </c>
      <c r="H61" s="120">
        <f>+D61+E61+F61+G61</f>
        <v>1</v>
      </c>
      <c r="I61" s="120"/>
      <c r="J61" s="120"/>
      <c r="K61" s="19"/>
      <c r="L61" s="19"/>
      <c r="M61" s="19"/>
      <c r="N61" s="19"/>
    </row>
    <row r="62" spans="1:14" ht="22.5" customHeight="1" x14ac:dyDescent="0.25">
      <c r="A62" s="1"/>
      <c r="B62" s="121" t="s">
        <v>141</v>
      </c>
      <c r="C62" s="122"/>
      <c r="D62" s="122"/>
      <c r="E62" s="122"/>
      <c r="F62" s="122"/>
      <c r="G62" s="122"/>
      <c r="H62" s="122"/>
      <c r="I62" s="122"/>
      <c r="J62" s="123"/>
      <c r="K62" s="3"/>
      <c r="L62" s="3"/>
      <c r="M62" s="3"/>
      <c r="N62" s="3"/>
    </row>
    <row r="63" spans="1:14" ht="22.5" customHeight="1" x14ac:dyDescent="0.25">
      <c r="A63" s="1"/>
      <c r="B63" s="151" t="s">
        <v>69</v>
      </c>
      <c r="C63" s="151"/>
      <c r="D63" s="151"/>
      <c r="E63" s="151"/>
      <c r="F63" s="151"/>
      <c r="G63" s="151"/>
      <c r="H63" s="151"/>
      <c r="I63" s="59">
        <v>0.05</v>
      </c>
      <c r="J63" s="59">
        <f>(D66+F66)*I63/H66</f>
        <v>0.05</v>
      </c>
      <c r="K63" s="3"/>
      <c r="L63" s="3"/>
      <c r="M63" s="3"/>
      <c r="N63" s="3"/>
    </row>
    <row r="64" spans="1:14" ht="22.5" customHeight="1" x14ac:dyDescent="0.25">
      <c r="A64" s="1"/>
      <c r="B64" s="152"/>
      <c r="C64" s="10"/>
      <c r="D64" s="22" t="s">
        <v>16</v>
      </c>
      <c r="E64" s="22" t="s">
        <v>17</v>
      </c>
      <c r="F64" s="22" t="s">
        <v>18</v>
      </c>
      <c r="G64" s="22" t="s">
        <v>19</v>
      </c>
      <c r="H64" s="105" t="s">
        <v>20</v>
      </c>
      <c r="I64" s="105"/>
      <c r="J64" s="105"/>
      <c r="K64" s="3"/>
      <c r="L64" s="3"/>
      <c r="M64" s="3"/>
      <c r="N64" s="3"/>
    </row>
    <row r="65" spans="1:14" ht="22.5" customHeight="1" x14ac:dyDescent="0.25">
      <c r="A65" s="1">
        <v>1</v>
      </c>
      <c r="B65" s="153"/>
      <c r="C65" s="60" t="s">
        <v>70</v>
      </c>
      <c r="D65" s="61">
        <v>1</v>
      </c>
      <c r="E65" s="61"/>
      <c r="F65" s="61"/>
      <c r="G65" s="61"/>
      <c r="H65" s="154" t="s">
        <v>121</v>
      </c>
      <c r="I65" s="154"/>
      <c r="J65" s="154"/>
      <c r="K65" s="3"/>
      <c r="L65" s="3"/>
      <c r="M65" s="3"/>
      <c r="N65" s="3"/>
    </row>
    <row r="66" spans="1:14" ht="22.5" customHeight="1" x14ac:dyDescent="0.25">
      <c r="A66" s="73"/>
      <c r="B66" s="119" t="s">
        <v>71</v>
      </c>
      <c r="C66" s="119"/>
      <c r="D66" s="62">
        <f>SUM(D65:D65)</f>
        <v>1</v>
      </c>
      <c r="E66" s="62">
        <f>SUM(E65:E65)</f>
        <v>0</v>
      </c>
      <c r="F66" s="62">
        <f>SUM(F65:F65)</f>
        <v>0</v>
      </c>
      <c r="G66" s="62">
        <f>SUM(G65:G65)</f>
        <v>0</v>
      </c>
      <c r="H66" s="163">
        <f>+D66+E66+F66+G66</f>
        <v>1</v>
      </c>
      <c r="I66" s="163"/>
      <c r="J66" s="163"/>
      <c r="K66" s="19"/>
      <c r="L66" s="19"/>
      <c r="M66" s="19"/>
      <c r="N66" s="19"/>
    </row>
    <row r="67" spans="1:14" ht="22.5" customHeight="1" x14ac:dyDescent="0.25">
      <c r="A67" s="1"/>
      <c r="B67" s="121" t="s">
        <v>142</v>
      </c>
      <c r="C67" s="122"/>
      <c r="D67" s="122"/>
      <c r="E67" s="122"/>
      <c r="F67" s="122"/>
      <c r="G67" s="122"/>
      <c r="H67" s="122"/>
      <c r="I67" s="122"/>
      <c r="J67" s="123"/>
      <c r="K67" s="3"/>
      <c r="L67" s="3"/>
      <c r="M67" s="3"/>
      <c r="N67" s="3"/>
    </row>
    <row r="68" spans="1:14" ht="22.5" customHeight="1" x14ac:dyDescent="0.25">
      <c r="A68" s="1"/>
      <c r="B68" s="164" t="s">
        <v>72</v>
      </c>
      <c r="C68" s="164"/>
      <c r="D68" s="164"/>
      <c r="E68" s="164"/>
      <c r="F68" s="164"/>
      <c r="G68" s="164"/>
      <c r="H68" s="164"/>
      <c r="I68" s="59">
        <v>0.1</v>
      </c>
      <c r="J68" s="59">
        <f>(D73+F73)*I68/H73</f>
        <v>0.10000000000000002</v>
      </c>
      <c r="K68" s="3"/>
      <c r="L68" s="3"/>
      <c r="M68" s="3"/>
      <c r="N68" s="3"/>
    </row>
    <row r="69" spans="1:14" ht="22.5" customHeight="1" x14ac:dyDescent="0.25">
      <c r="A69" s="1"/>
      <c r="B69" s="63"/>
      <c r="C69" s="10"/>
      <c r="D69" s="22" t="s">
        <v>16</v>
      </c>
      <c r="E69" s="22" t="s">
        <v>17</v>
      </c>
      <c r="F69" s="22" t="s">
        <v>18</v>
      </c>
      <c r="G69" s="22" t="s">
        <v>19</v>
      </c>
      <c r="H69" s="105" t="s">
        <v>20</v>
      </c>
      <c r="I69" s="105"/>
      <c r="J69" s="105"/>
      <c r="K69" s="3"/>
      <c r="L69" s="3"/>
      <c r="M69" s="3"/>
      <c r="N69" s="3"/>
    </row>
    <row r="70" spans="1:14" ht="22.5" customHeight="1" x14ac:dyDescent="0.25">
      <c r="A70" s="1">
        <v>1</v>
      </c>
      <c r="B70" s="63"/>
      <c r="C70" s="16" t="s">
        <v>73</v>
      </c>
      <c r="D70" s="17">
        <v>1</v>
      </c>
      <c r="E70" s="17"/>
      <c r="F70" s="17"/>
      <c r="G70" s="17"/>
      <c r="H70" s="100" t="s">
        <v>122</v>
      </c>
      <c r="I70" s="100"/>
      <c r="J70" s="100"/>
      <c r="K70" s="3"/>
      <c r="L70" s="3"/>
      <c r="M70" s="3"/>
      <c r="N70" s="3"/>
    </row>
    <row r="71" spans="1:14" ht="22.5" customHeight="1" x14ac:dyDescent="0.25">
      <c r="A71" s="1">
        <v>2</v>
      </c>
      <c r="B71" s="63"/>
      <c r="C71" s="16" t="s">
        <v>103</v>
      </c>
      <c r="D71" s="17"/>
      <c r="E71" s="17"/>
      <c r="F71" s="17">
        <v>1</v>
      </c>
      <c r="G71" s="17"/>
      <c r="H71" s="100" t="s">
        <v>123</v>
      </c>
      <c r="I71" s="100"/>
      <c r="J71" s="100"/>
      <c r="K71" s="3"/>
      <c r="L71" s="3"/>
      <c r="M71" s="3"/>
      <c r="N71" s="3"/>
    </row>
    <row r="72" spans="1:14" ht="22.5" customHeight="1" x14ac:dyDescent="0.25">
      <c r="A72" s="1">
        <v>3</v>
      </c>
      <c r="B72" s="63"/>
      <c r="C72" s="60" t="s">
        <v>74</v>
      </c>
      <c r="D72" s="17">
        <v>1</v>
      </c>
      <c r="E72" s="17"/>
      <c r="F72" s="17"/>
      <c r="G72" s="17"/>
      <c r="H72" s="100" t="s">
        <v>124</v>
      </c>
      <c r="I72" s="100"/>
      <c r="J72" s="100"/>
      <c r="K72" s="3"/>
      <c r="L72" s="3"/>
      <c r="M72" s="3"/>
      <c r="N72" s="3"/>
    </row>
    <row r="73" spans="1:14" ht="22.5" customHeight="1" x14ac:dyDescent="0.25">
      <c r="A73" s="73"/>
      <c r="B73" s="119" t="s">
        <v>75</v>
      </c>
      <c r="C73" s="119"/>
      <c r="D73" s="58">
        <f>SUM(D70:D72)</f>
        <v>2</v>
      </c>
      <c r="E73" s="58">
        <f>SUM(E70:E72)</f>
        <v>0</v>
      </c>
      <c r="F73" s="58">
        <f>SUM(F70:F72)</f>
        <v>1</v>
      </c>
      <c r="G73" s="58">
        <f>SUM(G70:G72)</f>
        <v>0</v>
      </c>
      <c r="H73" s="120">
        <f>+D73+E73+F73+G73</f>
        <v>3</v>
      </c>
      <c r="I73" s="120"/>
      <c r="J73" s="120"/>
      <c r="K73" s="19"/>
      <c r="L73" s="19"/>
      <c r="M73" s="19"/>
      <c r="N73" s="19"/>
    </row>
    <row r="74" spans="1:14" ht="22.5" customHeight="1" x14ac:dyDescent="0.25">
      <c r="A74" s="1"/>
      <c r="B74" s="121" t="s">
        <v>143</v>
      </c>
      <c r="C74" s="122"/>
      <c r="D74" s="122"/>
      <c r="E74" s="122"/>
      <c r="F74" s="122"/>
      <c r="G74" s="122"/>
      <c r="H74" s="122"/>
      <c r="I74" s="122"/>
      <c r="J74" s="123"/>
      <c r="K74" s="3"/>
      <c r="L74" s="3"/>
      <c r="M74" s="3"/>
      <c r="N74" s="3"/>
    </row>
    <row r="75" spans="1:14" ht="22.5" customHeight="1" x14ac:dyDescent="0.25">
      <c r="A75" s="1"/>
      <c r="B75" s="134" t="s">
        <v>76</v>
      </c>
      <c r="C75" s="134"/>
      <c r="D75" s="134"/>
      <c r="E75" s="134"/>
      <c r="F75" s="134"/>
      <c r="G75" s="134"/>
      <c r="H75" s="134"/>
      <c r="I75" s="20">
        <v>0.1</v>
      </c>
      <c r="J75" s="21">
        <f>(D81+F81)*I75/H81</f>
        <v>0.1</v>
      </c>
      <c r="K75" s="3"/>
      <c r="L75" s="3"/>
      <c r="M75" s="3"/>
      <c r="N75" s="3"/>
    </row>
    <row r="76" spans="1:14" ht="22.5" customHeight="1" x14ac:dyDescent="0.25">
      <c r="A76" s="1"/>
      <c r="B76" s="39"/>
      <c r="C76" s="14"/>
      <c r="D76" s="15" t="s">
        <v>16</v>
      </c>
      <c r="E76" s="15" t="s">
        <v>17</v>
      </c>
      <c r="F76" s="15" t="s">
        <v>18</v>
      </c>
      <c r="G76" s="15" t="s">
        <v>19</v>
      </c>
      <c r="H76" s="105" t="s">
        <v>20</v>
      </c>
      <c r="I76" s="105"/>
      <c r="J76" s="105"/>
      <c r="K76" s="3"/>
      <c r="L76" s="3"/>
      <c r="M76" s="3"/>
      <c r="N76" s="3"/>
    </row>
    <row r="77" spans="1:14" ht="22.5" customHeight="1" x14ac:dyDescent="0.25">
      <c r="A77" s="1">
        <v>1</v>
      </c>
      <c r="B77" s="39"/>
      <c r="C77" s="64" t="s">
        <v>77</v>
      </c>
      <c r="D77" s="17">
        <v>1</v>
      </c>
      <c r="E77" s="17"/>
      <c r="F77" s="17"/>
      <c r="G77" s="17"/>
      <c r="H77" s="107" t="s">
        <v>125</v>
      </c>
      <c r="I77" s="107"/>
      <c r="J77" s="107"/>
      <c r="K77" s="3"/>
      <c r="L77" s="3"/>
      <c r="M77" s="3"/>
      <c r="N77" s="3"/>
    </row>
    <row r="78" spans="1:14" ht="22.5" customHeight="1" x14ac:dyDescent="0.25">
      <c r="A78" s="1">
        <v>2</v>
      </c>
      <c r="B78" s="39"/>
      <c r="C78" s="64" t="s">
        <v>104</v>
      </c>
      <c r="D78" s="17">
        <v>1</v>
      </c>
      <c r="E78" s="17"/>
      <c r="F78" s="17"/>
      <c r="G78" s="17"/>
      <c r="H78" s="107" t="s">
        <v>126</v>
      </c>
      <c r="I78" s="107"/>
      <c r="J78" s="107"/>
      <c r="K78" s="3"/>
      <c r="L78" s="3"/>
      <c r="M78" s="3"/>
      <c r="N78" s="3"/>
    </row>
    <row r="79" spans="1:14" ht="22.5" customHeight="1" x14ac:dyDescent="0.25">
      <c r="A79" s="1">
        <v>3</v>
      </c>
      <c r="B79" s="39"/>
      <c r="C79" s="64" t="s">
        <v>105</v>
      </c>
      <c r="D79" s="17">
        <v>1</v>
      </c>
      <c r="E79" s="17"/>
      <c r="F79" s="17"/>
      <c r="G79" s="17"/>
      <c r="H79" s="107" t="s">
        <v>127</v>
      </c>
      <c r="I79" s="107"/>
      <c r="J79" s="107"/>
      <c r="K79" s="3"/>
      <c r="L79" s="3"/>
      <c r="M79" s="3"/>
      <c r="N79" s="3"/>
    </row>
    <row r="80" spans="1:14" ht="22.5" customHeight="1" x14ac:dyDescent="0.25">
      <c r="A80" s="1">
        <v>4</v>
      </c>
      <c r="B80" s="39"/>
      <c r="C80" s="64" t="s">
        <v>78</v>
      </c>
      <c r="D80" s="17">
        <v>1</v>
      </c>
      <c r="E80" s="17"/>
      <c r="F80" s="17"/>
      <c r="G80" s="17"/>
      <c r="H80" s="107" t="s">
        <v>128</v>
      </c>
      <c r="I80" s="107"/>
      <c r="J80" s="107"/>
      <c r="K80" s="65"/>
      <c r="L80" s="3"/>
      <c r="M80" s="3"/>
      <c r="N80" s="3"/>
    </row>
    <row r="81" spans="1:14" ht="22.5" customHeight="1" x14ac:dyDescent="0.25">
      <c r="A81" s="73"/>
      <c r="B81" s="119" t="s">
        <v>79</v>
      </c>
      <c r="C81" s="119"/>
      <c r="D81" s="58">
        <f>SUM(D77:D80)</f>
        <v>4</v>
      </c>
      <c r="E81" s="58">
        <f>SUM(E77:E80)</f>
        <v>0</v>
      </c>
      <c r="F81" s="58">
        <f>SUM(F77:F80)</f>
        <v>0</v>
      </c>
      <c r="G81" s="58">
        <f>SUM(G77:G80)</f>
        <v>0</v>
      </c>
      <c r="H81" s="120">
        <f>+D81+E81+F81+G81</f>
        <v>4</v>
      </c>
      <c r="I81" s="120"/>
      <c r="J81" s="120"/>
      <c r="K81" s="19"/>
      <c r="L81" s="19"/>
      <c r="M81" s="19"/>
      <c r="N81" s="19"/>
    </row>
    <row r="82" spans="1:14" ht="22.5" customHeight="1" x14ac:dyDescent="0.25">
      <c r="A82" s="1"/>
      <c r="B82" s="121" t="s">
        <v>144</v>
      </c>
      <c r="C82" s="122"/>
      <c r="D82" s="122"/>
      <c r="E82" s="122"/>
      <c r="F82" s="122"/>
      <c r="G82" s="122"/>
      <c r="H82" s="122"/>
      <c r="I82" s="122"/>
      <c r="J82" s="123"/>
      <c r="K82" s="3"/>
      <c r="L82" s="3"/>
      <c r="M82" s="3"/>
      <c r="N82" s="3"/>
    </row>
    <row r="83" spans="1:14" ht="22.5" customHeight="1" x14ac:dyDescent="0.25">
      <c r="A83" s="1"/>
      <c r="B83" s="134" t="s">
        <v>80</v>
      </c>
      <c r="C83" s="134"/>
      <c r="D83" s="134"/>
      <c r="E83" s="134"/>
      <c r="F83" s="134"/>
      <c r="G83" s="134"/>
      <c r="H83" s="134"/>
      <c r="I83" s="20">
        <v>0.2</v>
      </c>
      <c r="J83" s="21">
        <f>(D92+F92)*I83/H92</f>
        <v>0.14285714285714285</v>
      </c>
      <c r="K83" s="49"/>
      <c r="L83" s="3"/>
      <c r="M83" s="3"/>
      <c r="N83" s="3"/>
    </row>
    <row r="84" spans="1:14" ht="22.5" customHeight="1" x14ac:dyDescent="0.25">
      <c r="A84" s="1"/>
      <c r="B84" s="39"/>
      <c r="C84" s="14"/>
      <c r="D84" s="15" t="s">
        <v>16</v>
      </c>
      <c r="E84" s="15" t="s">
        <v>17</v>
      </c>
      <c r="F84" s="15" t="s">
        <v>18</v>
      </c>
      <c r="G84" s="15" t="s">
        <v>19</v>
      </c>
      <c r="H84" s="105" t="s">
        <v>81</v>
      </c>
      <c r="I84" s="105"/>
      <c r="J84" s="105"/>
      <c r="K84" s="3"/>
      <c r="L84" s="3"/>
      <c r="M84" s="3"/>
      <c r="N84" s="3"/>
    </row>
    <row r="85" spans="1:14" ht="22.5" customHeight="1" x14ac:dyDescent="0.25">
      <c r="A85" s="1">
        <v>1</v>
      </c>
      <c r="B85" s="39"/>
      <c r="C85" s="40" t="s">
        <v>106</v>
      </c>
      <c r="D85" s="66"/>
      <c r="E85" s="66">
        <v>1</v>
      </c>
      <c r="F85" s="66"/>
      <c r="G85" s="66"/>
      <c r="H85" s="107" t="s">
        <v>133</v>
      </c>
      <c r="I85" s="107"/>
      <c r="J85" s="107"/>
      <c r="K85" s="3"/>
      <c r="L85" s="3"/>
      <c r="M85" s="3"/>
      <c r="N85" s="3"/>
    </row>
    <row r="86" spans="1:14" ht="22.5" customHeight="1" x14ac:dyDescent="0.25">
      <c r="A86" s="1">
        <v>2</v>
      </c>
      <c r="B86" s="39"/>
      <c r="C86" s="40" t="s">
        <v>82</v>
      </c>
      <c r="D86" s="66"/>
      <c r="E86" s="66">
        <v>1</v>
      </c>
      <c r="F86" s="66"/>
      <c r="G86" s="66"/>
      <c r="H86" s="107" t="s">
        <v>133</v>
      </c>
      <c r="I86" s="107"/>
      <c r="J86" s="107"/>
      <c r="K86" s="3"/>
      <c r="L86" s="3"/>
      <c r="M86" s="3"/>
      <c r="N86" s="3"/>
    </row>
    <row r="87" spans="1:14" ht="22.5" customHeight="1" x14ac:dyDescent="0.25">
      <c r="A87" s="1">
        <v>3</v>
      </c>
      <c r="B87" s="39"/>
      <c r="C87" s="40" t="s">
        <v>83</v>
      </c>
      <c r="D87" s="66">
        <v>1</v>
      </c>
      <c r="E87" s="66"/>
      <c r="F87" s="66"/>
      <c r="G87" s="66"/>
      <c r="H87" s="107" t="s">
        <v>134</v>
      </c>
      <c r="I87" s="107"/>
      <c r="J87" s="107"/>
      <c r="K87" s="3"/>
      <c r="L87" s="3"/>
      <c r="M87" s="3"/>
      <c r="N87" s="3"/>
    </row>
    <row r="88" spans="1:14" ht="22.5" customHeight="1" x14ac:dyDescent="0.25">
      <c r="A88" s="1">
        <v>4</v>
      </c>
      <c r="B88" s="39"/>
      <c r="C88" s="40" t="s">
        <v>146</v>
      </c>
      <c r="D88" s="66">
        <v>1</v>
      </c>
      <c r="E88" s="66"/>
      <c r="F88" s="66"/>
      <c r="G88" s="66"/>
      <c r="H88" s="107" t="s">
        <v>129</v>
      </c>
      <c r="I88" s="107"/>
      <c r="J88" s="107"/>
      <c r="K88" s="3"/>
      <c r="L88" s="3"/>
      <c r="M88" s="3"/>
      <c r="N88" s="3"/>
    </row>
    <row r="89" spans="1:14" ht="22.5" customHeight="1" x14ac:dyDescent="0.25">
      <c r="A89" s="1">
        <v>5</v>
      </c>
      <c r="B89" s="39"/>
      <c r="C89" s="40" t="s">
        <v>84</v>
      </c>
      <c r="D89" s="66">
        <v>1</v>
      </c>
      <c r="E89" s="66"/>
      <c r="F89" s="66"/>
      <c r="G89" s="66"/>
      <c r="H89" s="107" t="s">
        <v>135</v>
      </c>
      <c r="I89" s="107"/>
      <c r="J89" s="107"/>
      <c r="K89" s="3"/>
      <c r="L89" s="3"/>
      <c r="M89" s="3"/>
      <c r="N89" s="3"/>
    </row>
    <row r="90" spans="1:14" ht="22.5" customHeight="1" x14ac:dyDescent="0.25">
      <c r="A90" s="1">
        <v>6</v>
      </c>
      <c r="B90" s="43"/>
      <c r="C90" s="40" t="s">
        <v>107</v>
      </c>
      <c r="D90" s="17">
        <v>1</v>
      </c>
      <c r="E90" s="17"/>
      <c r="F90" s="17"/>
      <c r="G90" s="17"/>
      <c r="H90" s="107" t="s">
        <v>147</v>
      </c>
      <c r="I90" s="107"/>
      <c r="J90" s="107"/>
      <c r="K90" s="3"/>
      <c r="L90" s="3"/>
      <c r="M90" s="3"/>
      <c r="N90" s="3"/>
    </row>
    <row r="91" spans="1:14" ht="22.5" customHeight="1" x14ac:dyDescent="0.25">
      <c r="A91" s="1">
        <v>7</v>
      </c>
      <c r="B91" s="43"/>
      <c r="C91" s="40" t="s">
        <v>108</v>
      </c>
      <c r="D91" s="17">
        <v>1</v>
      </c>
      <c r="E91" s="17"/>
      <c r="F91" s="17"/>
      <c r="G91" s="17"/>
      <c r="H91" s="107" t="s">
        <v>147</v>
      </c>
      <c r="I91" s="107"/>
      <c r="J91" s="107"/>
      <c r="K91" s="3"/>
      <c r="L91" s="3"/>
      <c r="M91" s="3"/>
      <c r="N91" s="3"/>
    </row>
    <row r="92" spans="1:14" ht="22.5" customHeight="1" x14ac:dyDescent="0.25">
      <c r="A92" s="73"/>
      <c r="B92" s="148" t="s">
        <v>85</v>
      </c>
      <c r="C92" s="171"/>
      <c r="D92" s="58">
        <f>SUM(D85:D91)</f>
        <v>5</v>
      </c>
      <c r="E92" s="58">
        <f>SUM(E85:E91)</f>
        <v>2</v>
      </c>
      <c r="F92" s="58">
        <f>SUM(F85:F90)</f>
        <v>0</v>
      </c>
      <c r="G92" s="58">
        <f>SUM(G85:G90)</f>
        <v>0</v>
      </c>
      <c r="H92" s="120">
        <f>+D92+E92+F92+G92</f>
        <v>7</v>
      </c>
      <c r="I92" s="120"/>
      <c r="J92" s="120"/>
      <c r="K92" s="19"/>
      <c r="L92" s="19"/>
      <c r="M92" s="19"/>
      <c r="N92" s="19"/>
    </row>
    <row r="93" spans="1:14" ht="22.5" customHeight="1" x14ac:dyDescent="0.25">
      <c r="A93" s="1"/>
      <c r="B93" s="121" t="s">
        <v>145</v>
      </c>
      <c r="C93" s="122"/>
      <c r="D93" s="122"/>
      <c r="E93" s="122"/>
      <c r="F93" s="122"/>
      <c r="G93" s="122"/>
      <c r="H93" s="122"/>
      <c r="I93" s="122"/>
      <c r="J93" s="123"/>
      <c r="K93" s="3"/>
      <c r="L93" s="3"/>
      <c r="M93" s="3"/>
      <c r="N93" s="3"/>
    </row>
    <row r="94" spans="1:14" ht="22.5" customHeight="1" x14ac:dyDescent="0.25">
      <c r="A94" s="1"/>
      <c r="B94" s="165" t="s">
        <v>86</v>
      </c>
      <c r="C94" s="166"/>
      <c r="D94" s="166"/>
      <c r="E94" s="166"/>
      <c r="F94" s="166"/>
      <c r="G94" s="166"/>
      <c r="H94" s="166"/>
      <c r="I94" s="166"/>
      <c r="J94" s="167"/>
      <c r="K94" s="3"/>
      <c r="L94" s="3"/>
      <c r="M94" s="3"/>
      <c r="N94" s="3"/>
    </row>
    <row r="95" spans="1:14" ht="22.5" customHeight="1" x14ac:dyDescent="0.25">
      <c r="A95" s="1"/>
      <c r="B95" s="67" t="s">
        <v>87</v>
      </c>
      <c r="C95" s="68"/>
      <c r="D95" s="168" t="s">
        <v>131</v>
      </c>
      <c r="E95" s="169"/>
      <c r="F95" s="169"/>
      <c r="G95" s="169"/>
      <c r="H95" s="169"/>
      <c r="I95" s="169"/>
      <c r="J95" s="170"/>
      <c r="K95" s="3"/>
      <c r="L95" s="3"/>
      <c r="M95" s="3"/>
      <c r="N95" s="3"/>
    </row>
    <row r="96" spans="1:14" ht="22.5" customHeight="1" x14ac:dyDescent="0.25">
      <c r="A96" s="1"/>
      <c r="B96" s="67" t="s">
        <v>88</v>
      </c>
      <c r="C96" s="68"/>
      <c r="D96" s="168" t="s">
        <v>130</v>
      </c>
      <c r="E96" s="169"/>
      <c r="F96" s="169"/>
      <c r="G96" s="169"/>
      <c r="H96" s="169"/>
      <c r="I96" s="169"/>
      <c r="J96" s="170"/>
      <c r="K96" s="3"/>
      <c r="L96" s="3"/>
      <c r="M96" s="3"/>
      <c r="N96" s="3"/>
    </row>
    <row r="97" spans="1:14" ht="22.5" customHeight="1" x14ac:dyDescent="0.25">
      <c r="A97" s="1"/>
      <c r="B97" s="67" t="s">
        <v>89</v>
      </c>
      <c r="C97" s="68"/>
      <c r="D97" s="168" t="s">
        <v>132</v>
      </c>
      <c r="E97" s="169"/>
      <c r="F97" s="169"/>
      <c r="G97" s="169"/>
      <c r="H97" s="169"/>
      <c r="I97" s="169"/>
      <c r="J97" s="170"/>
      <c r="K97" s="3"/>
      <c r="L97" s="3"/>
      <c r="M97" s="3"/>
      <c r="N97" s="3"/>
    </row>
    <row r="98" spans="1:14" ht="22.5" customHeight="1" x14ac:dyDescent="0.25">
      <c r="A98" s="1"/>
      <c r="B98" s="67" t="s">
        <v>90</v>
      </c>
      <c r="C98" s="68"/>
      <c r="D98" s="168" t="s">
        <v>91</v>
      </c>
      <c r="E98" s="169"/>
      <c r="F98" s="169"/>
      <c r="G98" s="169"/>
      <c r="H98" s="169"/>
      <c r="I98" s="169"/>
      <c r="J98" s="170"/>
      <c r="K98" s="3"/>
      <c r="L98" s="3"/>
      <c r="M98" s="3"/>
      <c r="N98" s="3"/>
    </row>
    <row r="99" spans="1:14" ht="22.5" customHeight="1" x14ac:dyDescent="0.25">
      <c r="A99" s="1"/>
      <c r="B99" s="3"/>
      <c r="C99" s="3"/>
      <c r="D99" s="3"/>
      <c r="E99" s="3"/>
      <c r="F99" s="3"/>
      <c r="G99" s="3"/>
      <c r="H99" s="3"/>
      <c r="I99" s="3"/>
      <c r="J99" s="3"/>
      <c r="K99" s="3"/>
      <c r="L99" s="3"/>
      <c r="M99" s="3"/>
      <c r="N99" s="3"/>
    </row>
    <row r="100" spans="1:14" ht="22.5" customHeight="1" x14ac:dyDescent="0.25">
      <c r="A100" s="1"/>
      <c r="B100" s="3"/>
      <c r="C100" s="69" t="str">
        <f>+B6</f>
        <v>LISTA DE CHEQUEO CANCER DE PROSTATA Y COLORRECTAL</v>
      </c>
      <c r="D100" s="69"/>
      <c r="E100" s="69"/>
      <c r="F100" s="69"/>
      <c r="G100" s="69"/>
      <c r="H100" s="69"/>
      <c r="I100" s="69"/>
      <c r="J100" s="69"/>
      <c r="K100" s="69"/>
      <c r="L100" s="69"/>
      <c r="M100" s="3"/>
      <c r="N100" s="3"/>
    </row>
    <row r="101" spans="1:14" ht="22.5" customHeight="1" x14ac:dyDescent="0.25">
      <c r="A101" s="1"/>
      <c r="B101" s="3"/>
      <c r="C101" s="69" t="s">
        <v>92</v>
      </c>
      <c r="D101" s="69" t="s">
        <v>93</v>
      </c>
      <c r="E101" s="69" t="s">
        <v>94</v>
      </c>
      <c r="F101" s="69" t="s">
        <v>95</v>
      </c>
      <c r="G101" s="69" t="s">
        <v>16</v>
      </c>
      <c r="H101" s="69" t="s">
        <v>17</v>
      </c>
      <c r="I101" s="69" t="s">
        <v>18</v>
      </c>
      <c r="J101" s="69" t="s">
        <v>19</v>
      </c>
      <c r="K101" s="69" t="s">
        <v>96</v>
      </c>
      <c r="L101" s="69" t="s">
        <v>97</v>
      </c>
      <c r="M101" s="3"/>
      <c r="N101" s="3"/>
    </row>
    <row r="102" spans="1:14" ht="22.5" customHeight="1" x14ac:dyDescent="0.25">
      <c r="A102" s="1"/>
      <c r="B102" s="3"/>
      <c r="C102" s="70" t="str">
        <f>+B16</f>
        <v>1. CAPACIDAD INSTALADA Y RED (INVENTARIO RECURSO FISICO Y HUMANO )</v>
      </c>
      <c r="D102" s="70">
        <f>+A19</f>
        <v>2</v>
      </c>
      <c r="E102" s="71">
        <f>+I16</f>
        <v>0.1</v>
      </c>
      <c r="F102" s="71">
        <f>+J16</f>
        <v>0.1</v>
      </c>
      <c r="G102" s="70">
        <f>+D20</f>
        <v>1</v>
      </c>
      <c r="H102" s="70">
        <f>+E20</f>
        <v>0</v>
      </c>
      <c r="I102" s="70">
        <f>+F20</f>
        <v>1</v>
      </c>
      <c r="J102" s="70">
        <f>+G20</f>
        <v>0</v>
      </c>
      <c r="K102" s="57" t="str">
        <f>+B21</f>
        <v xml:space="preserve">OBSERVACIONES: No cuentan con médicos especialistas en hospital de Kennedy se encuentran centralizado el internista en la unidad de cuba. el resto de especialidades contratado con prestador complementario. </v>
      </c>
      <c r="L102" s="70"/>
      <c r="M102" s="3"/>
      <c r="N102" s="3"/>
    </row>
    <row r="103" spans="1:14" ht="22.5" customHeight="1" x14ac:dyDescent="0.25">
      <c r="A103" s="1"/>
      <c r="B103" s="3"/>
      <c r="C103" s="70" t="str">
        <f>+B22</f>
        <v xml:space="preserve">2. COBERTURAS  DT, PE E INDICADORES PROPIOS DEL PROGRAMA </v>
      </c>
      <c r="D103" s="70">
        <f>+A39</f>
        <v>15</v>
      </c>
      <c r="E103" s="71">
        <f>+I22</f>
        <v>0.3</v>
      </c>
      <c r="F103" s="71">
        <f>+J22</f>
        <v>0.2</v>
      </c>
      <c r="G103" s="70">
        <f>+D40</f>
        <v>10</v>
      </c>
      <c r="H103" s="70">
        <f>+E40</f>
        <v>5</v>
      </c>
      <c r="I103" s="70">
        <f>+F40</f>
        <v>0</v>
      </c>
      <c r="J103" s="70">
        <f>+G40</f>
        <v>0</v>
      </c>
      <c r="K103" s="57" t="str">
        <f>+B41</f>
        <v>OBSERVACIONES: Se observó proceso de implementación de aplicativo que, de manera sistemática, se puede obtener información para determinar por edad los tratamientos terminados, sin embargo, no se cuenta con la información de usuarios tamizados para cáncer de Próstata por medio de tacto rectal o combinado con en lo corrido de la vigencia.</v>
      </c>
      <c r="L103" s="70"/>
      <c r="M103" s="3"/>
      <c r="N103" s="3"/>
    </row>
    <row r="104" spans="1:14" ht="22.5" customHeight="1" x14ac:dyDescent="0.25">
      <c r="A104" s="1"/>
      <c r="B104" s="3"/>
      <c r="C104" s="70" t="str">
        <f>+B42</f>
        <v>3. DEMANDA INDUCIDA</v>
      </c>
      <c r="D104" s="70">
        <f>+A48</f>
        <v>5</v>
      </c>
      <c r="E104" s="71">
        <f>+I42</f>
        <v>0.05</v>
      </c>
      <c r="F104" s="71">
        <f>+J42</f>
        <v>0.05</v>
      </c>
      <c r="G104" s="70">
        <f>+D49</f>
        <v>5</v>
      </c>
      <c r="H104" s="70">
        <f>+E49</f>
        <v>0</v>
      </c>
      <c r="I104" s="70">
        <f>+F49</f>
        <v>0</v>
      </c>
      <c r="J104" s="70">
        <f>+G49</f>
        <v>0</v>
      </c>
      <c r="K104" s="57" t="str">
        <f>+B50</f>
        <v xml:space="preserve">OBSERVACIONES: Cuentan con una profesional que se encarga del programa y maneja las bases de datos de próstata y realiza seguimiento a los usuarios por medio de llamadas telefónicas, asignación de citas por médico general. </v>
      </c>
      <c r="L104" s="70"/>
      <c r="M104" s="3"/>
      <c r="N104" s="3"/>
    </row>
    <row r="105" spans="1:14" ht="22.5" customHeight="1" x14ac:dyDescent="0.25">
      <c r="A105" s="1"/>
      <c r="B105" s="3"/>
      <c r="C105" s="70" t="str">
        <f>+B51</f>
        <v xml:space="preserve">4. CARACTERIZACIÓN POBLACIONAL </v>
      </c>
      <c r="D105" s="70">
        <f>+A54</f>
        <v>2</v>
      </c>
      <c r="E105" s="71">
        <f>+H51</f>
        <v>0.05</v>
      </c>
      <c r="F105" s="71">
        <f>+J52</f>
        <v>0</v>
      </c>
      <c r="G105" s="70">
        <f>+D56</f>
        <v>1</v>
      </c>
      <c r="H105" s="70">
        <f>+E56</f>
        <v>1</v>
      </c>
      <c r="I105" s="70">
        <f>+F56</f>
        <v>0</v>
      </c>
      <c r="J105" s="70">
        <f>+G56</f>
        <v>0</v>
      </c>
      <c r="K105" s="57" t="str">
        <f>+B57</f>
        <v xml:space="preserve">OBSERVACIONES: Al momento de la visita de asesoría y asistencia técnica no cuentan con la información de códigos CIE 20 facturados a la fecha concernientes a las patologías de la visita. Se continúa revisando el aplicativo SISAP en donde se evidenció que para la unidad Intermedia de Kennedy se han reportado 5 usuarios con el código CIE 10 Z125 y ninguno con Z120 o Z121.  </v>
      </c>
      <c r="L105" s="70"/>
      <c r="M105" s="3"/>
      <c r="N105" s="3"/>
    </row>
    <row r="106" spans="1:14" ht="22.5" customHeight="1" x14ac:dyDescent="0.25">
      <c r="A106" s="1"/>
      <c r="B106" s="3"/>
      <c r="C106" s="70" t="str">
        <f>+B58</f>
        <v xml:space="preserve">5.   ATENCION A POBLACIONES CON ENFOQUE DIFERENCIAL </v>
      </c>
      <c r="D106" s="70">
        <f>+A60</f>
        <v>1</v>
      </c>
      <c r="E106" s="71">
        <f>+I58</f>
        <v>0.05</v>
      </c>
      <c r="F106" s="71">
        <f>+J58</f>
        <v>0.05</v>
      </c>
      <c r="G106" s="70">
        <f>+D61</f>
        <v>1</v>
      </c>
      <c r="H106" s="70">
        <f>+E61</f>
        <v>0</v>
      </c>
      <c r="I106" s="70">
        <f>+F61</f>
        <v>0</v>
      </c>
      <c r="J106" s="70">
        <f>+G61</f>
        <v>0</v>
      </c>
      <c r="K106" s="57" t="str">
        <f>+B62</f>
        <v>OBSERVACIONES: El software institucional de Historia Clínica contiene la marcación de campo obligatorio diligenciamiento de la población con enfoque diferencial.</v>
      </c>
      <c r="L106" s="70"/>
      <c r="M106" s="3"/>
      <c r="N106" s="3"/>
    </row>
    <row r="107" spans="1:14" ht="22.5" customHeight="1" x14ac:dyDescent="0.25">
      <c r="A107" s="1"/>
      <c r="B107" s="3"/>
      <c r="C107" s="70" t="str">
        <f>+B63</f>
        <v>6. ACCESIBILIDAD</v>
      </c>
      <c r="D107" s="70">
        <f>+A65</f>
        <v>1</v>
      </c>
      <c r="E107" s="71">
        <f>+I63</f>
        <v>0.05</v>
      </c>
      <c r="F107" s="71">
        <f>+J63</f>
        <v>0.05</v>
      </c>
      <c r="G107" s="70">
        <f>+D66</f>
        <v>1</v>
      </c>
      <c r="H107" s="70">
        <f>+E66</f>
        <v>0</v>
      </c>
      <c r="I107" s="70">
        <f>+F66</f>
        <v>0</v>
      </c>
      <c r="J107" s="70">
        <f>+G66</f>
        <v>0</v>
      </c>
      <c r="K107" s="57" t="str">
        <f>+B67</f>
        <v>OBSERVACIONES: Cuentan con proceso de inducción y Reinducción a través de la plataforma PLEXO que contiene módulos de cursos en donde se refleja de Rutas Integrales en general.</v>
      </c>
      <c r="L107" s="70"/>
      <c r="M107" s="3"/>
      <c r="N107" s="3"/>
    </row>
    <row r="108" spans="1:14" ht="22.5" customHeight="1" x14ac:dyDescent="0.25">
      <c r="A108" s="1"/>
      <c r="B108" s="3"/>
      <c r="C108" s="70" t="str">
        <f>+B68</f>
        <v>7. OPORTUNIDAD</v>
      </c>
      <c r="D108" s="70">
        <f>+A72</f>
        <v>3</v>
      </c>
      <c r="E108" s="71">
        <f>+I68</f>
        <v>0.1</v>
      </c>
      <c r="F108" s="71">
        <f>+J68</f>
        <v>0.10000000000000002</v>
      </c>
      <c r="G108" s="70">
        <f>+D73</f>
        <v>2</v>
      </c>
      <c r="H108" s="70">
        <f>+E73</f>
        <v>0</v>
      </c>
      <c r="I108" s="70">
        <f>+F73</f>
        <v>1</v>
      </c>
      <c r="J108" s="70">
        <f>+G73</f>
        <v>0</v>
      </c>
      <c r="K108" s="57" t="str">
        <f>+B74</f>
        <v>OBSERVACIONES: EL proceso de seguimiento de referencia y contrarreferencia desde el área clínica se hace a través de la consulta médica de morbilidad o programa y el administrativo a través de la auditoria de historias clínicas del jefe de Rutas o Cáncer</v>
      </c>
      <c r="L108" s="70"/>
      <c r="M108" s="3"/>
      <c r="N108" s="3"/>
    </row>
    <row r="109" spans="1:14" ht="22.5" customHeight="1" x14ac:dyDescent="0.25">
      <c r="A109" s="1"/>
      <c r="B109" s="3"/>
      <c r="C109" s="70" t="str">
        <f>+B75</f>
        <v>8. SEGURIDAD</v>
      </c>
      <c r="D109" s="70">
        <f>+A80</f>
        <v>4</v>
      </c>
      <c r="E109" s="71">
        <f>+I75</f>
        <v>0.1</v>
      </c>
      <c r="F109" s="71">
        <f>+J75</f>
        <v>0.1</v>
      </c>
      <c r="G109" s="70">
        <f>+D81</f>
        <v>4</v>
      </c>
      <c r="H109" s="70">
        <f>+E81</f>
        <v>0</v>
      </c>
      <c r="I109" s="70">
        <f>+F81</f>
        <v>0</v>
      </c>
      <c r="J109" s="70">
        <f>+G81</f>
        <v>0</v>
      </c>
      <c r="K109" s="57" t="str">
        <f>+B82</f>
        <v>OBSERVACIONES: A través de la auditoria de historias clínicas por calidad se evalúa internamente la Adherencia a Guías de Práctica Clínica.</v>
      </c>
      <c r="L109" s="70"/>
      <c r="M109" s="3"/>
      <c r="N109" s="3"/>
    </row>
    <row r="110" spans="1:14" ht="22.5" customHeight="1" x14ac:dyDescent="0.25">
      <c r="A110" s="1"/>
      <c r="B110" s="3"/>
      <c r="C110" s="70" t="str">
        <f>+B83</f>
        <v>9. PERTINENCIA</v>
      </c>
      <c r="D110" s="70">
        <f>+A91</f>
        <v>7</v>
      </c>
      <c r="E110" s="71">
        <f>+I83</f>
        <v>0.2</v>
      </c>
      <c r="F110" s="71">
        <f>+J83</f>
        <v>0.14285714285714285</v>
      </c>
      <c r="G110" s="70">
        <f>+D92</f>
        <v>5</v>
      </c>
      <c r="H110" s="70">
        <f t="shared" ref="H110:J110" si="6">+E92</f>
        <v>2</v>
      </c>
      <c r="I110" s="70">
        <f t="shared" si="6"/>
        <v>0</v>
      </c>
      <c r="J110" s="70">
        <f t="shared" si="6"/>
        <v>0</v>
      </c>
      <c r="K110" s="57" t="str">
        <f>+B93</f>
        <v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v>
      </c>
      <c r="L110" s="70"/>
      <c r="M110" s="3"/>
      <c r="N110" s="3"/>
    </row>
    <row r="111" spans="1:14" ht="22.5" customHeight="1" x14ac:dyDescent="0.25">
      <c r="A111" s="1"/>
      <c r="B111" s="3"/>
      <c r="C111" s="70" t="s">
        <v>98</v>
      </c>
      <c r="D111" s="70">
        <f>SUM(D102:D110)</f>
        <v>40</v>
      </c>
      <c r="E111" s="72">
        <f t="shared" ref="E111:J111" si="7">SUM(E102:E110)</f>
        <v>1</v>
      </c>
      <c r="F111" s="72">
        <f t="shared" si="7"/>
        <v>0.79285714285714293</v>
      </c>
      <c r="G111" s="70">
        <f t="shared" si="7"/>
        <v>30</v>
      </c>
      <c r="H111" s="70">
        <f t="shared" si="7"/>
        <v>8</v>
      </c>
      <c r="I111" s="70">
        <f t="shared" si="7"/>
        <v>2</v>
      </c>
      <c r="J111" s="70">
        <f t="shared" si="7"/>
        <v>0</v>
      </c>
      <c r="K111" s="57"/>
      <c r="L111" s="70"/>
      <c r="M111" s="3"/>
      <c r="N111" s="3"/>
    </row>
  </sheetData>
  <mergeCells count="119">
    <mergeCell ref="B93:J93"/>
    <mergeCell ref="B94:J94"/>
    <mergeCell ref="D95:J95"/>
    <mergeCell ref="D96:J96"/>
    <mergeCell ref="D97:J97"/>
    <mergeCell ref="D98:J98"/>
    <mergeCell ref="H88:J88"/>
    <mergeCell ref="H89:J89"/>
    <mergeCell ref="H90:J90"/>
    <mergeCell ref="H91:J91"/>
    <mergeCell ref="B92:C92"/>
    <mergeCell ref="H92:J92"/>
    <mergeCell ref="B82:J82"/>
    <mergeCell ref="B83:H83"/>
    <mergeCell ref="H84:J84"/>
    <mergeCell ref="H85:J85"/>
    <mergeCell ref="H86:J86"/>
    <mergeCell ref="H87:J87"/>
    <mergeCell ref="H77:J77"/>
    <mergeCell ref="H78:J78"/>
    <mergeCell ref="H79:J79"/>
    <mergeCell ref="H80:J80"/>
    <mergeCell ref="B81:C81"/>
    <mergeCell ref="H81:J81"/>
    <mergeCell ref="H72:J72"/>
    <mergeCell ref="B73:C73"/>
    <mergeCell ref="H73:J73"/>
    <mergeCell ref="B74:J74"/>
    <mergeCell ref="B75:H75"/>
    <mergeCell ref="H76:J76"/>
    <mergeCell ref="B66:C66"/>
    <mergeCell ref="H66:J66"/>
    <mergeCell ref="B67:J67"/>
    <mergeCell ref="B68:H68"/>
    <mergeCell ref="H69:J69"/>
    <mergeCell ref="H70:J70"/>
    <mergeCell ref="B61:C61"/>
    <mergeCell ref="H61:J61"/>
    <mergeCell ref="B62:J62"/>
    <mergeCell ref="B63:H63"/>
    <mergeCell ref="B64:B65"/>
    <mergeCell ref="H64:J64"/>
    <mergeCell ref="H65:J65"/>
    <mergeCell ref="B55:C56"/>
    <mergeCell ref="H56:J56"/>
    <mergeCell ref="B57:J57"/>
    <mergeCell ref="B58:H58"/>
    <mergeCell ref="H59:J59"/>
    <mergeCell ref="H60:J60"/>
    <mergeCell ref="B50:J50"/>
    <mergeCell ref="K50:M50"/>
    <mergeCell ref="H52:J52"/>
    <mergeCell ref="B53:C53"/>
    <mergeCell ref="B54:C54"/>
    <mergeCell ref="H46:J46"/>
    <mergeCell ref="H47:J47"/>
    <mergeCell ref="H48:J48"/>
    <mergeCell ref="B49:C49"/>
    <mergeCell ref="H49:J49"/>
    <mergeCell ref="K49:N49"/>
    <mergeCell ref="B42:H42"/>
    <mergeCell ref="K42:N42"/>
    <mergeCell ref="H43:J43"/>
    <mergeCell ref="H44:J44"/>
    <mergeCell ref="K44:N44"/>
    <mergeCell ref="H45:J45"/>
    <mergeCell ref="I38:J38"/>
    <mergeCell ref="I39:J39"/>
    <mergeCell ref="B40:C40"/>
    <mergeCell ref="H40:J40"/>
    <mergeCell ref="B41:J41"/>
    <mergeCell ref="K41:N41"/>
    <mergeCell ref="B29:B31"/>
    <mergeCell ref="I29:J29"/>
    <mergeCell ref="I30:J30"/>
    <mergeCell ref="I31:J31"/>
    <mergeCell ref="L31:M31"/>
    <mergeCell ref="B34:B39"/>
    <mergeCell ref="I34:J34"/>
    <mergeCell ref="I35:J35"/>
    <mergeCell ref="I36:J36"/>
    <mergeCell ref="I37:J37"/>
    <mergeCell ref="I26:J26"/>
    <mergeCell ref="I27:J27"/>
    <mergeCell ref="I28:J28"/>
    <mergeCell ref="B20:C20"/>
    <mergeCell ref="H20:J20"/>
    <mergeCell ref="B21:J21"/>
    <mergeCell ref="B22:H22"/>
    <mergeCell ref="C23:C24"/>
    <mergeCell ref="D23:D24"/>
    <mergeCell ref="E23:E24"/>
    <mergeCell ref="F23:F24"/>
    <mergeCell ref="G23:G24"/>
    <mergeCell ref="H23:J23"/>
    <mergeCell ref="B1:C4"/>
    <mergeCell ref="D1:K1"/>
    <mergeCell ref="D2:J4"/>
    <mergeCell ref="C5:L5"/>
    <mergeCell ref="B6:J6"/>
    <mergeCell ref="H53:J53"/>
    <mergeCell ref="H54:J54"/>
    <mergeCell ref="H71:J71"/>
    <mergeCell ref="H51:I51"/>
    <mergeCell ref="D15:J15"/>
    <mergeCell ref="B16:H16"/>
    <mergeCell ref="H17:J17"/>
    <mergeCell ref="B18:B19"/>
    <mergeCell ref="H18:J18"/>
    <mergeCell ref="H19:J19"/>
    <mergeCell ref="C7:C9"/>
    <mergeCell ref="D10:J10"/>
    <mergeCell ref="D11:J11"/>
    <mergeCell ref="D12:J12"/>
    <mergeCell ref="D13:J13"/>
    <mergeCell ref="D14:J14"/>
    <mergeCell ref="I24:J24"/>
    <mergeCell ref="B25:B28"/>
    <mergeCell ref="I25:J25"/>
  </mergeCells>
  <conditionalFormatting sqref="H49:J49">
    <cfRule type="cellIs" dxfId="33" priority="36" operator="notEqual">
      <formula>$A$48</formula>
    </cfRule>
  </conditionalFormatting>
  <conditionalFormatting sqref="H61:J61">
    <cfRule type="cellIs" dxfId="32" priority="3" operator="notEqual">
      <formula>$A$60</formula>
    </cfRule>
    <cfRule type="cellIs" dxfId="31" priority="34" operator="notEqual">
      <formula>#REF!</formula>
    </cfRule>
  </conditionalFormatting>
  <conditionalFormatting sqref="J58">
    <cfRule type="cellIs" dxfId="30" priority="33" operator="lessThan">
      <formula>$I$58</formula>
    </cfRule>
  </conditionalFormatting>
  <conditionalFormatting sqref="J63">
    <cfRule type="cellIs" dxfId="29" priority="32" operator="lessThan">
      <formula>$I$63</formula>
    </cfRule>
  </conditionalFormatting>
  <conditionalFormatting sqref="H66:J66">
    <cfRule type="cellIs" dxfId="28" priority="31" operator="notEqual">
      <formula>$A$65</formula>
    </cfRule>
  </conditionalFormatting>
  <conditionalFormatting sqref="H73:J73">
    <cfRule type="cellIs" dxfId="27" priority="30" operator="notEqual">
      <formula>$A$72</formula>
    </cfRule>
  </conditionalFormatting>
  <conditionalFormatting sqref="J68">
    <cfRule type="cellIs" dxfId="26" priority="29" operator="lessThan">
      <formula>$I$68</formula>
    </cfRule>
  </conditionalFormatting>
  <conditionalFormatting sqref="H81:J81">
    <cfRule type="cellIs" dxfId="25" priority="2" operator="notEqual">
      <formula>$A$80</formula>
    </cfRule>
    <cfRule type="cellIs" dxfId="24" priority="28" operator="notEqual">
      <formula>#REF!</formula>
    </cfRule>
  </conditionalFormatting>
  <conditionalFormatting sqref="J75">
    <cfRule type="cellIs" dxfId="23" priority="27" operator="lessThan">
      <formula>$I$75</formula>
    </cfRule>
  </conditionalFormatting>
  <conditionalFormatting sqref="J83">
    <cfRule type="cellIs" dxfId="22" priority="26" operator="lessThan">
      <formula>$I$83</formula>
    </cfRule>
  </conditionalFormatting>
  <conditionalFormatting sqref="J16">
    <cfRule type="cellIs" dxfId="21" priority="25" operator="lessThan">
      <formula>$I$16</formula>
    </cfRule>
  </conditionalFormatting>
  <conditionalFormatting sqref="J22">
    <cfRule type="cellIs" dxfId="20" priority="24" operator="lessThan">
      <formula>$I$22</formula>
    </cfRule>
  </conditionalFormatting>
  <conditionalFormatting sqref="J42">
    <cfRule type="cellIs" dxfId="19" priority="23" operator="lessThan">
      <formula>$I$42</formula>
    </cfRule>
  </conditionalFormatting>
  <conditionalFormatting sqref="H92:J92">
    <cfRule type="cellIs" dxfId="18" priority="1" operator="notEqual">
      <formula>$A$91</formula>
    </cfRule>
    <cfRule type="cellIs" dxfId="17" priority="22" operator="notEqual">
      <formula>#REF!</formula>
    </cfRule>
  </conditionalFormatting>
  <conditionalFormatting sqref="H49:J49">
    <cfRule type="cellIs" dxfId="16" priority="21" operator="notEqual">
      <formula>$A$48</formula>
    </cfRule>
  </conditionalFormatting>
  <conditionalFormatting sqref="H61:J61">
    <cfRule type="cellIs" dxfId="15" priority="19" operator="notEqual">
      <formula>#REF!</formula>
    </cfRule>
  </conditionalFormatting>
  <conditionalFormatting sqref="J58">
    <cfRule type="cellIs" dxfId="14" priority="18" operator="lessThan">
      <formula>$I$58</formula>
    </cfRule>
  </conditionalFormatting>
  <conditionalFormatting sqref="J63">
    <cfRule type="cellIs" dxfId="13" priority="17" operator="lessThan">
      <formula>$I$63</formula>
    </cfRule>
  </conditionalFormatting>
  <conditionalFormatting sqref="H66:J66">
    <cfRule type="cellIs" dxfId="12" priority="16" operator="notEqual">
      <formula>$A$65</formula>
    </cfRule>
  </conditionalFormatting>
  <conditionalFormatting sqref="H73:J73">
    <cfRule type="cellIs" dxfId="11" priority="15" operator="notEqual">
      <formula>$A$72</formula>
    </cfRule>
  </conditionalFormatting>
  <conditionalFormatting sqref="J68">
    <cfRule type="cellIs" dxfId="10" priority="14" operator="lessThan">
      <formula>$I$68</formula>
    </cfRule>
  </conditionalFormatting>
  <conditionalFormatting sqref="H81:J81">
    <cfRule type="cellIs" dxfId="9" priority="13" operator="notEqual">
      <formula>#REF!</formula>
    </cfRule>
  </conditionalFormatting>
  <conditionalFormatting sqref="J75">
    <cfRule type="cellIs" dxfId="8" priority="12" operator="lessThan">
      <formula>$I$75</formula>
    </cfRule>
  </conditionalFormatting>
  <conditionalFormatting sqref="J83">
    <cfRule type="cellIs" dxfId="7" priority="11" operator="lessThan">
      <formula>$I$83</formula>
    </cfRule>
  </conditionalFormatting>
  <conditionalFormatting sqref="H92:J92">
    <cfRule type="cellIs" dxfId="6" priority="10" operator="notEqual">
      <formula>#REF!</formula>
    </cfRule>
  </conditionalFormatting>
  <conditionalFormatting sqref="J16">
    <cfRule type="cellIs" dxfId="5" priority="9" operator="lessThan">
      <formula>$I$16</formula>
    </cfRule>
  </conditionalFormatting>
  <conditionalFormatting sqref="J22">
    <cfRule type="cellIs" dxfId="4" priority="8" operator="lessThan">
      <formula>$I$22</formula>
    </cfRule>
  </conditionalFormatting>
  <conditionalFormatting sqref="J42">
    <cfRule type="cellIs" dxfId="3" priority="7" operator="lessThan">
      <formula>$I$42</formula>
    </cfRule>
  </conditionalFormatting>
  <conditionalFormatting sqref="H20:J20">
    <cfRule type="cellIs" dxfId="2" priority="6" operator="notEqual">
      <formula>$A$19</formula>
    </cfRule>
  </conditionalFormatting>
  <conditionalFormatting sqref="H40:J40">
    <cfRule type="cellIs" dxfId="1" priority="5" operator="notEqual">
      <formula>$A$39</formula>
    </cfRule>
  </conditionalFormatting>
  <conditionalFormatting sqref="H56:J56">
    <cfRule type="cellIs" dxfId="0" priority="4" operator="notEqual">
      <formula>$A$54</formula>
    </cfRule>
  </conditionalFormatting>
  <dataValidations count="3">
    <dataValidation operator="equal" showInputMessage="1" showErrorMessage="1" sqref="H39"/>
    <dataValidation type="whole" operator="equal" showInputMessage="1" showErrorMessage="1" sqref="D70:G72 D44:G48 D85:G91 D60:G60 D18:G19 D65:G65 D39:G39 D77:G80 D56:G56">
      <formula1>1</formula1>
    </dataValidation>
    <dataValidation type="whole" operator="equal" showInputMessage="1" showErrorMessage="1" sqref="D25:G38">
      <formula1>1</formula1>
      <formula2>0</formula2>
    </dataValidation>
  </dataValidations>
  <hyperlinks>
    <hyperlink ref="D12" r:id="rId1"/>
  </hyperlinks>
  <pageMargins left="0.7" right="0.7" top="0.75" bottom="0.75" header="0.3" footer="0.3"/>
  <pageSetup paperSize="9" orientation="portrait" horizontalDpi="360" verticalDpi="36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11. CA CEPO LCH 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astrid henao murillo</dc:creator>
  <cp:lastModifiedBy>jennifer astrid henao murillo</cp:lastModifiedBy>
  <dcterms:created xsi:type="dcterms:W3CDTF">2021-08-31T22:21:18Z</dcterms:created>
  <dcterms:modified xsi:type="dcterms:W3CDTF">2021-10-26T19:21:36Z</dcterms:modified>
</cp:coreProperties>
</file>