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22E6E94E-3D11-4590-A341-564C6D07B99B}" xr6:coauthVersionLast="47" xr6:coauthVersionMax="47" xr10:uidLastSave="{00000000-0000-0000-0000-000000000000}"/>
  <bookViews>
    <workbookView xWindow="-108" yWindow="-108" windowWidth="23256" windowHeight="12576"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workbook>
</file>

<file path=xl/calcChain.xml><?xml version="1.0" encoding="utf-8"?>
<calcChain xmlns="http://schemas.openxmlformats.org/spreadsheetml/2006/main">
  <c r="I63" i="22" l="1"/>
  <c r="I56" i="22" l="1"/>
  <c r="I54" i="22" l="1"/>
  <c r="D162" i="22"/>
  <c r="D163" i="22"/>
  <c r="B155" i="22"/>
  <c r="J155" i="22"/>
  <c r="D155" i="22"/>
  <c r="C155" i="22"/>
  <c r="J156" i="22"/>
  <c r="J157" i="22"/>
  <c r="J158" i="22"/>
  <c r="J159" i="22"/>
  <c r="J160" i="22"/>
  <c r="C160" i="22"/>
  <c r="J161" i="22"/>
  <c r="J162" i="22"/>
  <c r="J154" i="22"/>
  <c r="C154" i="22"/>
  <c r="A165" i="22"/>
  <c r="D128" i="22"/>
  <c r="G161" i="22" s="1"/>
  <c r="E128" i="22"/>
  <c r="H161" i="22" s="1"/>
  <c r="F128" i="22"/>
  <c r="I161" i="22"/>
  <c r="C128" i="22"/>
  <c r="F161" i="22" s="1"/>
  <c r="D102" i="22"/>
  <c r="G160" i="22" s="1"/>
  <c r="E102" i="22"/>
  <c r="H160" i="22" s="1"/>
  <c r="F102" i="22"/>
  <c r="I160" i="22"/>
  <c r="C102" i="22"/>
  <c r="F160" i="22" s="1"/>
  <c r="D52" i="22"/>
  <c r="E52" i="22"/>
  <c r="H155" i="22"/>
  <c r="F52" i="22"/>
  <c r="I155" i="22" s="1"/>
  <c r="C52" i="22"/>
  <c r="F155" i="22" s="1"/>
  <c r="D37" i="22"/>
  <c r="G154" i="22" s="1"/>
  <c r="E37" i="22"/>
  <c r="H154" i="22"/>
  <c r="F37" i="22"/>
  <c r="I154" i="22"/>
  <c r="C37" i="22"/>
  <c r="F154" i="22" s="1"/>
  <c r="D91" i="22"/>
  <c r="G159" i="22" s="1"/>
  <c r="E91" i="22"/>
  <c r="H159" i="22"/>
  <c r="F91" i="22"/>
  <c r="I159" i="22"/>
  <c r="C144" i="22"/>
  <c r="F162" i="22" s="1"/>
  <c r="D144" i="22"/>
  <c r="G162" i="22"/>
  <c r="E144" i="22"/>
  <c r="H162" i="22"/>
  <c r="F144" i="22"/>
  <c r="I162" i="22" s="1"/>
  <c r="C91" i="22"/>
  <c r="F159" i="22" s="1"/>
  <c r="C82" i="22"/>
  <c r="F158" i="22" s="1"/>
  <c r="D82" i="22"/>
  <c r="G158" i="22" s="1"/>
  <c r="E82" i="22"/>
  <c r="H158" i="22"/>
  <c r="F82" i="22"/>
  <c r="I158" i="22"/>
  <c r="F70" i="22"/>
  <c r="I157" i="22"/>
  <c r="E70" i="22"/>
  <c r="H157" i="22"/>
  <c r="D70" i="22"/>
  <c r="G157" i="22"/>
  <c r="C70" i="22"/>
  <c r="F157" i="22"/>
  <c r="C64" i="22"/>
  <c r="F156" i="22" s="1"/>
  <c r="D64" i="22"/>
  <c r="G156" i="22" s="1"/>
  <c r="E64" i="22"/>
  <c r="H156" i="22" s="1"/>
  <c r="F64" i="22"/>
  <c r="I156" i="22"/>
  <c r="I62" i="22"/>
  <c r="I61" i="22"/>
  <c r="I60" i="22"/>
  <c r="I59" i="22"/>
  <c r="I58" i="22"/>
  <c r="I57" i="22"/>
  <c r="C157" i="22"/>
  <c r="C159" i="22"/>
  <c r="C161" i="22"/>
  <c r="B162" i="22"/>
  <c r="C162" i="22"/>
  <c r="D161" i="22"/>
  <c r="B161" i="22"/>
  <c r="D160" i="22"/>
  <c r="B160" i="22"/>
  <c r="D159" i="22"/>
  <c r="B159" i="22"/>
  <c r="D158" i="22"/>
  <c r="C158" i="22"/>
  <c r="B158" i="22"/>
  <c r="D157" i="22"/>
  <c r="B157" i="22"/>
  <c r="D156" i="22"/>
  <c r="C156" i="22"/>
  <c r="B156" i="22"/>
  <c r="D154"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C163" i="22"/>
  <c r="L94" i="4"/>
  <c r="I66" i="18"/>
  <c r="I92" i="4"/>
  <c r="L85" i="4"/>
  <c r="I65" i="18"/>
  <c r="I62" i="18"/>
  <c r="H59" i="12"/>
  <c r="H79" i="12"/>
  <c r="J41" i="12"/>
  <c r="H163" i="12"/>
  <c r="J157" i="12"/>
  <c r="I68" i="18"/>
  <c r="J27" i="18"/>
  <c r="J18" i="18"/>
  <c r="J82" i="12"/>
  <c r="I64" i="18"/>
  <c r="J58" i="18"/>
  <c r="J53" i="18"/>
  <c r="J120" i="7"/>
  <c r="L112" i="7"/>
  <c r="J131" i="7"/>
  <c r="L128" i="7"/>
  <c r="J157" i="7"/>
  <c r="L146" i="7"/>
  <c r="L122" i="7"/>
  <c r="L133" i="7"/>
  <c r="L159" i="7"/>
  <c r="H28" i="12"/>
  <c r="J17" i="12"/>
  <c r="I97" i="12"/>
  <c r="I101" i="12"/>
  <c r="I100" i="12"/>
  <c r="I107" i="12"/>
  <c r="I99" i="12"/>
  <c r="I98" i="12"/>
  <c r="H142" i="12"/>
  <c r="J137" i="12"/>
  <c r="J61" i="14"/>
  <c r="J63" i="14"/>
  <c r="J41" i="14"/>
  <c r="J29" i="18"/>
  <c r="J64" i="14"/>
  <c r="J54" i="14"/>
  <c r="J55" i="14"/>
  <c r="J60" i="14"/>
  <c r="J52" i="14"/>
  <c r="J57" i="14"/>
  <c r="J62" i="14"/>
  <c r="G70" i="22"/>
  <c r="I66" i="22"/>
  <c r="E157" i="22"/>
  <c r="G91" i="22" l="1"/>
  <c r="I84" i="22" s="1"/>
  <c r="E159" i="22" s="1"/>
  <c r="I163" i="22"/>
  <c r="G82" i="22"/>
  <c r="I72" i="22" s="1"/>
  <c r="E158" i="22" s="1"/>
  <c r="G52" i="22"/>
  <c r="I39" i="22" s="1"/>
  <c r="E155" i="22" s="1"/>
  <c r="G144" i="22"/>
  <c r="I130" i="22" s="1"/>
  <c r="E162" i="22" s="1"/>
  <c r="G128" i="22"/>
  <c r="I104" i="22" s="1"/>
  <c r="E161" i="22" s="1"/>
  <c r="G102" i="22"/>
  <c r="I93" i="22" s="1"/>
  <c r="E160" i="22" s="1"/>
  <c r="H163" i="22"/>
  <c r="G64" i="22"/>
  <c r="E156" i="22" s="1"/>
  <c r="G155" i="22"/>
  <c r="G163" i="22"/>
  <c r="F163" i="22"/>
  <c r="G37" i="22"/>
  <c r="I21" i="22" l="1"/>
  <c r="E154" i="22" s="1"/>
  <c r="E163" i="22" s="1"/>
  <c r="I45" i="12" l="1"/>
  <c r="I66" i="12"/>
  <c r="I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4C3C80EC-C2D1-4F81-AC01-C3624E2F4173}">
      <text>
        <r>
          <rPr>
            <b/>
            <sz val="9"/>
            <color indexed="81"/>
            <rFont val="Tahoma"/>
            <family val="2"/>
          </rPr>
          <t>Autor:</t>
        </r>
        <r>
          <rPr>
            <sz val="9"/>
            <color indexed="81"/>
            <rFont val="Tahoma"/>
            <family val="2"/>
          </rPr>
          <t xml:space="preserve">
Terceras de Penta </t>
        </r>
      </text>
    </comment>
    <comment ref="B57" authorId="0" shapeId="0" xr:uid="{A4AF9E51-23A1-44EA-8CB2-A6CC376F614B}">
      <text>
        <r>
          <rPr>
            <b/>
            <sz val="9"/>
            <color indexed="81"/>
            <rFont val="Tahoma"/>
            <family val="2"/>
          </rPr>
          <t>Autor:</t>
        </r>
        <r>
          <rPr>
            <sz val="9"/>
            <color indexed="81"/>
            <rFont val="Tahoma"/>
            <family val="2"/>
          </rPr>
          <t xml:space="preserve">
Triple viral</t>
        </r>
      </text>
    </comment>
    <comment ref="B58" authorId="0" shapeId="0" xr:uid="{289916C0-8EA7-40DA-8774-1163410820EF}">
      <text>
        <r>
          <rPr>
            <b/>
            <sz val="9"/>
            <color indexed="81"/>
            <rFont val="Tahoma"/>
            <family val="2"/>
          </rPr>
          <t>Autor:</t>
        </r>
        <r>
          <rPr>
            <sz val="9"/>
            <color indexed="81"/>
            <rFont val="Tahoma"/>
            <family val="2"/>
          </rPr>
          <t xml:space="preserve">
fiebre amarrilla </t>
        </r>
      </text>
    </comment>
    <comment ref="B59" authorId="0" shapeId="0" xr:uid="{AEDE8400-3E32-4F90-BA24-85F606200848}">
      <text>
        <r>
          <rPr>
            <b/>
            <sz val="9"/>
            <color indexed="81"/>
            <rFont val="Tahoma"/>
            <family val="2"/>
          </rPr>
          <t>Autor:</t>
        </r>
        <r>
          <rPr>
            <sz val="9"/>
            <color indexed="81"/>
            <rFont val="Tahoma"/>
            <family val="2"/>
          </rPr>
          <t xml:space="preserve">
Refuerzo de influenza</t>
        </r>
      </text>
    </comment>
    <comment ref="B60" authorId="0" shapeId="0" xr:uid="{948BACD7-41F1-494B-8153-A5F121E5AAE4}">
      <text>
        <r>
          <rPr>
            <b/>
            <sz val="9"/>
            <color indexed="81"/>
            <rFont val="Tahoma"/>
            <family val="2"/>
          </rPr>
          <t>Autor:</t>
        </r>
        <r>
          <rPr>
            <sz val="9"/>
            <color indexed="81"/>
            <rFont val="Tahoma"/>
            <family val="2"/>
          </rPr>
          <t xml:space="preserve">
refuerzo de triple viral</t>
        </r>
      </text>
    </comment>
    <comment ref="B61" authorId="0" shapeId="0" xr:uid="{062E632F-1DC4-45F8-9C12-66EAFCBF0334}">
      <text>
        <r>
          <rPr>
            <b/>
            <sz val="9"/>
            <color indexed="81"/>
            <rFont val="Tahoma"/>
            <family val="2"/>
          </rPr>
          <t>Autor:</t>
        </r>
        <r>
          <rPr>
            <sz val="9"/>
            <color indexed="81"/>
            <rFont val="Tahoma"/>
            <family val="2"/>
          </rPr>
          <t xml:space="preserve">
20  semanas: TD
14 semanas: INFLUENZA
26 semanas: DPT A CELULAR</t>
        </r>
      </text>
    </comment>
    <comment ref="B62" authorId="0" shapeId="0" xr:uid="{BB585AD8-A865-471A-AB52-841EB197CFAD}">
      <text>
        <r>
          <rPr>
            <b/>
            <sz val="9"/>
            <color indexed="81"/>
            <rFont val="Tahoma"/>
            <family val="2"/>
          </rPr>
          <t>Autor:</t>
        </r>
        <r>
          <rPr>
            <sz val="9"/>
            <color indexed="81"/>
            <rFont val="Tahoma"/>
            <family val="2"/>
          </rPr>
          <t xml:space="preserve">
INFLUENZA</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<sst xmlns="http://schemas.openxmlformats.org/spreadsheetml/2006/main" count="1764" uniqueCount="1096">
  <si>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</si>
  <si>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</si>
  <si>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</si>
  <si>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</si>
  <si>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</si>
  <si>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</si>
  <si>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</si>
  <si>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</si>
  <si>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</si>
  <si>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</si>
  <si>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</si>
  <si>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</si>
  <si>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</si>
  <si>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</si>
  <si>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</si>
  <si>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</si>
  <si>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</si>
  <si>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</si>
  <si>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</si>
  <si>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</si>
  <si>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</si>
  <si>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</si>
  <si>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</si>
  <si>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</si>
  <si>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</si>
  <si>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</si>
  <si>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</si>
  <si>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</si>
  <si>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</si>
  <si>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</si>
  <si>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</si>
  <si>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</si>
  <si>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</si>
  <si>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</si>
  <si>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</si>
  <si>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</si>
  <si>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</si>
  <si>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</si>
  <si>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</si>
  <si>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</si>
  <si>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</si>
  <si>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</si>
  <si>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</si>
  <si>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</si>
  <si>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</si>
  <si>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</si>
  <si>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</si>
  <si>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</si>
  <si>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</si>
  <si>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</si>
  <si>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</si>
  <si>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</si>
  <si>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</si>
  <si>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</si>
  <si>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</si>
  <si>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</si>
  <si>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</si>
  <si>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</si>
  <si>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</si>
  <si>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</si>
  <si>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</si>
  <si>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</si>
  <si>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</si>
  <si>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</si>
  <si>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</si>
  <si>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</si>
  <si>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</si>
  <si>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</si>
  <si>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</si>
  <si>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</si>
  <si>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</si>
  <si>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</si>
  <si>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</si>
  <si>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</si>
  <si>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</si>
  <si>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</si>
  <si>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</si>
  <si>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</si>
  <si>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</si>
  <si>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</si>
  <si>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</si>
  <si>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</si>
  <si>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</si>
  <si>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</si>
  <si>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</si>
  <si>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</si>
  <si>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</si>
  <si>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</si>
  <si>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</si>
  <si>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</si>
  <si>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</si>
  <si>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</si>
  <si>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</si>
  <si>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</si>
  <si>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</si>
  <si>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</si>
  <si>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</si>
  <si>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</si>
  <si>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</si>
  <si>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</si>
  <si>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</si>
  <si>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</si>
  <si>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</si>
  <si>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</si>
  <si>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</si>
  <si>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</si>
  <si>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</si>
  <si>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</si>
  <si>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</si>
  <si>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</si>
  <si>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</si>
  <si>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</si>
  <si>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</si>
  <si>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</si>
  <si>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</si>
  <si>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</si>
  <si>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</si>
  <si>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</si>
  <si>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</si>
  <si>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</si>
  <si>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</si>
  <si>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</si>
  <si>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</si>
  <si>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</si>
  <si>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</si>
  <si>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</si>
  <si>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</si>
  <si>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</si>
  <si>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</si>
  <si>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</si>
  <si>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</si>
  <si>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</si>
  <si>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</si>
  <si>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</si>
  <si>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</si>
  <si>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</si>
  <si>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</si>
  <si>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</si>
  <si>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</si>
  <si>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</si>
  <si>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</si>
  <si>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</si>
  <si>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</si>
  <si>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</si>
  <si>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</si>
  <si>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</si>
  <si>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</si>
  <si>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</si>
  <si>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</si>
  <si>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</si>
  <si>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</si>
  <si>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</si>
  <si>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</si>
  <si>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</si>
  <si>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</si>
  <si>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</si>
  <si>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</si>
  <si>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</si>
  <si>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</si>
  <si>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</si>
  <si>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</si>
  <si>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</si>
  <si>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</si>
  <si>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</si>
  <si>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</si>
  <si>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</si>
  <si>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</si>
  <si>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</si>
  <si>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</si>
  <si>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</si>
  <si>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</si>
  <si>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</si>
  <si>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</si>
  <si>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</si>
  <si>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</si>
  <si>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</si>
  <si>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</si>
  <si>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</si>
  <si>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</si>
  <si>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</si>
  <si>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</si>
  <si>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</si>
  <si>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</si>
  <si>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</si>
  <si>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</si>
  <si>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</si>
  <si>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</si>
  <si>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</si>
  <si>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</si>
  <si>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</si>
  <si>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</si>
  <si>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</si>
  <si>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</si>
  <si>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</si>
  <si>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</si>
  <si>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</si>
  <si>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</si>
  <si>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</si>
  <si>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</si>
  <si>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</si>
  <si>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</si>
  <si>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</si>
  <si>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</si>
  <si>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</si>
  <si>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</si>
  <si>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</si>
  <si>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</si>
  <si>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</si>
  <si>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</si>
  <si>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</si>
  <si>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</si>
  <si>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</si>
  <si>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</si>
  <si>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</si>
  <si>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</si>
  <si>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</si>
  <si>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</si>
  <si>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</si>
  <si>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</si>
  <si>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</si>
  <si>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</si>
  <si>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</si>
  <si>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</si>
  <si>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</si>
  <si>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</si>
  <si>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</si>
  <si>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</si>
  <si>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</si>
  <si>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</si>
  <si>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</si>
  <si>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</si>
  <si>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</si>
  <si>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</si>
  <si>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</si>
  <si>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</si>
  <si>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</si>
  <si>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</si>
  <si>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</si>
  <si>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</si>
  <si>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</si>
  <si>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</si>
  <si>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</si>
  <si>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</si>
  <si>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</si>
  <si>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</si>
  <si>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</si>
  <si>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</si>
  <si>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</si>
  <si>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</si>
  <si>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</si>
  <si>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</si>
  <si>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</si>
  <si>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</si>
  <si>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</si>
  <si>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</si>
  <si>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</si>
  <si>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</si>
  <si>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</si>
  <si>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</si>
  <si>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</si>
  <si>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</si>
  <si>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</si>
  <si>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</si>
  <si>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</si>
  <si>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</si>
  <si>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</si>
  <si>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</si>
  <si>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</si>
  <si>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</si>
  <si>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</si>
  <si>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</si>
  <si>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</si>
  <si>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</si>
  <si>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</si>
  <si>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</si>
  <si>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</si>
  <si>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</si>
  <si>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</si>
  <si>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</si>
  <si>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</si>
  <si>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</si>
  <si>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</si>
  <si>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</si>
  <si>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</si>
  <si>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</si>
  <si>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</si>
  <si>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</si>
  <si>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</si>
  <si>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</si>
  <si>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</si>
  <si>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</si>
  <si>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</si>
  <si>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</si>
  <si>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</si>
  <si>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</si>
  <si>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</si>
  <si>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</si>
  <si>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</si>
  <si>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</si>
  <si>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</si>
  <si>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</si>
  <si>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</si>
  <si>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</si>
  <si>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</si>
  <si>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</si>
  <si>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</si>
  <si>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</si>
  <si>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</si>
  <si>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</si>
  <si>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</si>
  <si>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</si>
  <si>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</si>
  <si>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</si>
  <si>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</si>
  <si>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</si>
  <si>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</si>
  <si>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</si>
  <si>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</si>
  <si>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</si>
  <si>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</si>
  <si>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</si>
  <si>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</si>
  <si>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</si>
  <si>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</si>
  <si>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</si>
  <si>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</si>
  <si>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</si>
  <si>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</si>
  <si>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</si>
  <si>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</si>
  <si>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</si>
  <si>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</si>
  <si>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</si>
  <si>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</si>
  <si>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</si>
  <si>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</si>
  <si>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</si>
  <si>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</si>
  <si>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</si>
  <si>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</si>
  <si>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</si>
  <si>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</si>
  <si>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</si>
  <si>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</si>
  <si>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</si>
  <si>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</si>
  <si>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</si>
  <si>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</si>
  <si>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</si>
  <si>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</si>
  <si>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</si>
  <si>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</si>
  <si>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</si>
  <si>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</si>
  <si>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</si>
  <si>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</si>
  <si>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</si>
  <si>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</si>
  <si>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</si>
  <si>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</si>
  <si>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</si>
  <si>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</si>
  <si>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</si>
  <si>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</si>
  <si>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</si>
  <si>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</si>
  <si>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</si>
  <si>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</si>
  <si>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</si>
  <si>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</si>
  <si>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</si>
  <si>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</si>
  <si>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</si>
  <si>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</si>
  <si>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</si>
  <si>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</si>
  <si>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</si>
  <si>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</si>
  <si>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</si>
  <si>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</si>
  <si>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</si>
  <si>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</si>
  <si>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</si>
  <si>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</si>
  <si>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</si>
  <si>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</si>
  <si>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</si>
  <si>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</si>
  <si>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</si>
  <si>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</si>
  <si>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</si>
  <si>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</si>
  <si>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</si>
  <si>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</si>
  <si>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</si>
  <si>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</si>
  <si>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</si>
  <si>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</si>
  <si>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</si>
  <si>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</si>
  <si>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</si>
  <si>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</si>
  <si>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</si>
  <si>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</si>
  <si>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</si>
  <si>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</si>
  <si>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</si>
  <si>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</si>
  <si>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</si>
  <si>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</si>
  <si>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</si>
  <si>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</si>
  <si>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</si>
  <si>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</si>
  <si>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</si>
  <si>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</si>
  <si>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</si>
  <si>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</si>
  <si>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</si>
  <si>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</si>
  <si>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</si>
  <si>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</si>
  <si>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</si>
  <si>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</si>
  <si>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</si>
  <si>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</si>
  <si>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</si>
  <si>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</si>
  <si>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</si>
  <si>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</si>
  <si>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</si>
  <si>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</si>
  <si>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</si>
  <si>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</si>
  <si>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</si>
  <si>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</si>
  <si>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</si>
  <si>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</si>
  <si>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</si>
  <si>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</si>
  <si>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</si>
  <si>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</si>
  <si>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</si>
  <si>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</si>
  <si>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</si>
  <si>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</si>
  <si>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</si>
  <si>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</si>
  <si>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</si>
  <si>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</si>
  <si>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</si>
  <si>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</si>
  <si>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</si>
  <si>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</si>
  <si>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</si>
  <si>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</si>
  <si>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</si>
  <si>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</si>
  <si>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</si>
  <si>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</si>
  <si>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</si>
  <si>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</si>
  <si>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</si>
  <si>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</si>
  <si>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</si>
  <si>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</si>
  <si>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</si>
  <si>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</si>
  <si>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</si>
  <si>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</si>
  <si>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</si>
  <si>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</si>
  <si>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</si>
  <si>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</si>
  <si>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</si>
  <si>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</si>
  <si>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</si>
  <si>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</si>
  <si>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</si>
  <si>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</si>
  <si>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</si>
  <si>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</si>
  <si>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</si>
  <si>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</si>
  <si>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</si>
  <si>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</si>
  <si>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</si>
  <si>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</si>
  <si>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</si>
  <si>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</si>
  <si>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</si>
  <si>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</si>
  <si>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</si>
  <si>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</si>
  <si>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</si>
  <si>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</si>
  <si>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</si>
  <si>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</si>
  <si>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</si>
  <si>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</si>
  <si>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</si>
  <si>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</si>
  <si>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</si>
  <si>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</si>
  <si>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</si>
  <si>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</si>
  <si>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</si>
  <si>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</si>
  <si>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</si>
  <si>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</si>
  <si>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</si>
  <si>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</si>
  <si>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</si>
  <si>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</si>
  <si>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</si>
  <si>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</si>
  <si>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</si>
  <si>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</si>
  <si>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</si>
  <si>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</si>
  <si>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</si>
  <si>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</si>
  <si>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</si>
  <si>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</si>
  <si>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</si>
  <si>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</si>
  <si>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</si>
  <si>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</si>
  <si>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</si>
  <si>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</si>
  <si>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</si>
  <si>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</si>
  <si>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</si>
  <si>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</si>
  <si>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</si>
  <si>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</si>
  <si>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</si>
  <si>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</si>
  <si>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</si>
  <si>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</si>
  <si>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</si>
  <si>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</si>
  <si>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</si>
  <si>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</si>
  <si>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</si>
  <si>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</si>
  <si>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</si>
  <si>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</si>
  <si>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</si>
  <si>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</si>
  <si>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</si>
  <si>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</si>
  <si>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</si>
  <si>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</si>
  <si>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</si>
  <si>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</si>
  <si>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</si>
  <si>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</si>
  <si>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</si>
  <si>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</si>
  <si>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</si>
  <si>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</si>
  <si>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</si>
  <si>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</si>
  <si>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</si>
  <si>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</si>
  <si>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</si>
  <si>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</si>
  <si>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</si>
  <si>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</si>
  <si>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</si>
  <si>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</si>
  <si>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</si>
  <si>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</si>
  <si>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</si>
  <si>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</si>
  <si>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</si>
  <si>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</si>
  <si>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</si>
  <si>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</si>
  <si>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</si>
  <si>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</si>
  <si>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</si>
  <si>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</si>
  <si>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</si>
  <si>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</si>
  <si>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</si>
  <si>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</si>
  <si>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</si>
  <si>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</si>
  <si>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</si>
  <si>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</si>
  <si>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</si>
  <si>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</si>
  <si>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</si>
  <si>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</si>
  <si>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</si>
  <si>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</si>
  <si>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</si>
  <si>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</si>
  <si>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</si>
  <si>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</si>
  <si>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</si>
  <si>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</si>
  <si>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</si>
  <si>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</si>
  <si>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</si>
  <si>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</si>
  <si>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</si>
  <si>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</si>
  <si>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</si>
  <si>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</si>
  <si>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</si>
  <si>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</si>
  <si>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</si>
  <si>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</si>
  <si>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</si>
  <si>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</si>
  <si>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</si>
  <si>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</si>
  <si>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</si>
  <si>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</si>
  <si>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</si>
  <si>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</si>
  <si>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</si>
  <si>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</si>
  <si>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</si>
  <si>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</si>
  <si>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</si>
  <si>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</si>
  <si>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</si>
  <si>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</si>
  <si>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</si>
  <si>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</si>
  <si>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</si>
  <si>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</si>
  <si>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</si>
  <si>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</si>
  <si>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</si>
  <si>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</si>
  <si>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</si>
  <si>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</si>
  <si>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</si>
  <si>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</si>
  <si>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</si>
  <si>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</si>
  <si>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</si>
  <si>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</si>
  <si>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</si>
  <si>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</si>
  <si>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</si>
  <si>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</si>
  <si>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</si>
  <si>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</si>
  <si>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</si>
  <si>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</si>
  <si>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</si>
  <si>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</si>
  <si>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</si>
  <si>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</si>
  <si>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</si>
  <si>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</si>
  <si>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</si>
  <si>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</si>
  <si>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</si>
  <si>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</si>
  <si>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</si>
  <si>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</si>
  <si>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</si>
  <si>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</si>
  <si>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</si>
  <si>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</si>
  <si>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</si>
  <si>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</si>
  <si>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</si>
  <si>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</si>
  <si>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</si>
  <si>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</si>
  <si>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</si>
  <si>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</si>
  <si>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</si>
  <si>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</si>
  <si>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</si>
  <si>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</si>
  <si>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</si>
  <si>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</si>
  <si>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</si>
  <si>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</si>
  <si>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</si>
  <si>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</si>
  <si>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</si>
  <si>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</si>
  <si>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</si>
  <si>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</si>
  <si>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</si>
  <si>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</si>
  <si>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</si>
  <si>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</si>
  <si>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</si>
  <si>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</si>
  <si>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</si>
  <si>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</si>
  <si>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</si>
  <si>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</si>
  <si>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</si>
  <si>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</si>
  <si>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</si>
  <si>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</si>
  <si>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</si>
  <si>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</si>
  <si>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</si>
  <si>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</si>
  <si>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</si>
  <si>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</si>
  <si>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</si>
  <si>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</si>
  <si>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</si>
  <si>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Habitante de calle</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</si>
  <si>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</si>
  <si>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</si>
  <si>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</si>
  <si>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</si>
  <si>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</si>
  <si>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</si>
  <si>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</si>
  <si>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</si>
  <si>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</si>
  <si>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</si>
  <si>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</si>
  <si>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</si>
  <si>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</si>
  <si>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</si>
  <si>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</si>
  <si>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</si>
  <si>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</si>
  <si>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</si>
  <si>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</si>
  <si>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</si>
  <si>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</si>
  <si>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</si>
  <si>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</si>
  <si>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</si>
  <si>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</si>
  <si>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</si>
  <si>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</si>
  <si>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</si>
  <si>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</si>
  <si>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</si>
  <si>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</si>
  <si>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</si>
  <si>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</si>
  <si>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</si>
  <si>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</si>
  <si>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</si>
  <si>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</si>
  <si>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</si>
  <si>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</si>
  <si>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</si>
  <si>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</si>
  <si>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</si>
  <si>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</si>
  <si>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</si>
  <si>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</si>
  <si>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</si>
  <si>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</si>
  <si>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</si>
  <si>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</si>
  <si>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</si>
  <si>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</si>
  <si>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</si>
  <si>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</si>
  <si>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</si>
  <si>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</si>
  <si>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</si>
  <si>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</si>
  <si>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</si>
  <si>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</si>
  <si>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</si>
  <si>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</si>
  <si>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</si>
  <si>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</si>
  <si>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</si>
  <si>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</si>
  <si>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</si>
  <si>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</si>
  <si>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</si>
  <si>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</si>
  <si>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</si>
  <si>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</si>
  <si>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</si>
  <si>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</si>
  <si>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</si>
  <si>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</si>
  <si>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</si>
  <si>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</si>
  <si>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</si>
  <si>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</si>
  <si>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</si>
  <si>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</si>
  <si>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</si>
  <si>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</si>
  <si>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</si>
  <si>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</si>
  <si>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</si>
  <si>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</si>
  <si>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</si>
  <si>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</si>
  <si>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</si>
  <si>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</si>
  <si>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</si>
  <si>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</si>
  <si>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</si>
  <si>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</si>
  <si>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</si>
  <si>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</si>
  <si>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</si>
  <si>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</si>
  <si>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</si>
  <si>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</si>
  <si>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</si>
  <si>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</si>
  <si>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</si>
  <si>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</si>
  <si>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</si>
  <si>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</si>
  <si>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</si>
  <si>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</si>
  <si>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</si>
  <si>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</si>
  <si>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</si>
  <si>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</si>
  <si>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</si>
  <si>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</si>
  <si>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</si>
  <si>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</si>
  <si>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</si>
  <si>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</si>
  <si>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</si>
  <si>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</si>
  <si>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</si>
  <si>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</si>
  <si>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</si>
  <si>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</si>
  <si>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</si>
  <si>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</si>
  <si>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</si>
  <si>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</si>
  <si>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</si>
  <si>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</si>
  <si>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</si>
  <si>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</si>
  <si>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</si>
  <si>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</si>
  <si>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</si>
  <si>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</si>
  <si>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</si>
  <si>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</si>
  <si>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</si>
  <si>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</si>
  <si>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</si>
  <si>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</si>
  <si>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</si>
  <si>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</si>
  <si>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</si>
  <si>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</si>
  <si>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</si>
  <si>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</si>
  <si>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</si>
  <si>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</si>
  <si>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</si>
  <si>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</si>
  <si>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</si>
  <si>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</si>
  <si>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</si>
  <si>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</si>
  <si>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</si>
  <si>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</si>
  <si>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</si>
  <si>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</si>
  <si>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</si>
  <si>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</si>
  <si>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</si>
  <si>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</si>
  <si>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</si>
  <si>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TOTAL ATENCION A POBLACIONES VULNERABLES</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</si>
  <si>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</si>
  <si>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</si>
  <si>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</si>
  <si>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</si>
  <si>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</si>
  <si>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</si>
  <si>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</si>
  <si>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</si>
  <si>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</si>
  <si>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</si>
  <si>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</si>
  <si>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</si>
  <si>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</si>
  <si>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</si>
  <si>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</si>
  <si>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</si>
  <si>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</si>
  <si>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</si>
  <si>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</si>
  <si>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</si>
  <si>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</si>
  <si>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</si>
  <si>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</si>
  <si>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</si>
  <si>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</si>
  <si>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</si>
  <si>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</si>
  <si>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</si>
  <si>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</si>
  <si>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</si>
  <si>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</si>
  <si>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</si>
  <si>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</si>
  <si>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El personal responsable del servicio de vacunación conoce los síntomas de casos sospechosos de enfermedades inmunoprevenibles.</t>
  </si>
  <si>
    <t>Cuentan con Protocolo de vigilancia epidemiológica de inmunoprevenibles (notificación de enfermedades inmunoprevenibles, y eventos supuestamente atribuibles a la vacunación)</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</si>
  <si>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</si>
  <si>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</si>
  <si>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</si>
  <si>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</si>
  <si>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implementar el dato de coberturas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</si>
  <si>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</si>
  <si>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</si>
  <si>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</si>
  <si>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</si>
  <si>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</si>
  <si>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</si>
  <si>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</si>
  <si>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</si>
  <si>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</si>
  <si>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</si>
  <si>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</si>
  <si>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</si>
  <si>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</si>
  <si>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</si>
  <si>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</si>
  <si>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</si>
  <si>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</si>
  <si>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</si>
  <si>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</si>
  <si>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</si>
  <si>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</si>
  <si>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</si>
  <si>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Realiza reporte y manejo de Eventos Supuestamente Adversos Atribuidos a la Vacunación o Inmunización -ESAVI (medición, análisis, reporte, gestión y monitoreo).</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</si>
  <si>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</si>
  <si>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</si>
  <si>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</si>
  <si>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</si>
  <si>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</si>
  <si>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</si>
  <si>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</si>
  <si>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</si>
  <si>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</si>
  <si>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</si>
  <si>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</si>
  <si>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 xml:space="preserve">La IPS si cuenta con el presupuesto y con el recurso </t>
  </si>
  <si>
    <t>Se realiza capacitación al personal de salud referente a los elementos de protección personal recomendado por la OMS</t>
  </si>
  <si>
    <t>Resultado de la visita de asistencia técnica calidad del dato del años en curso.</t>
  </si>
  <si>
    <t>Si se encuentra ajustado</t>
  </si>
  <si>
    <t>El recurso humano de vacunación administra los biológicos con las jeringas correspondientes</t>
  </si>
  <si>
    <t>Cuenta con correcto diligenciamiento de los registros diarios y carnet de vacunación</t>
  </si>
  <si>
    <t>Nombre: Estefany Muñoz Castro</t>
  </si>
  <si>
    <t>CC. 1088339469</t>
  </si>
  <si>
    <t>El consultoría dispone de lavamanos , un mesón con poceta, con capacidad para el lavado de termos, con grifo cuello de cisne o ducha teléfono.</t>
  </si>
  <si>
    <t>Cuentas con iluminación y  ventilación   adecuada  de acuerdo con las condones exigidas por la norma.</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</si>
  <si>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</si>
  <si>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</si>
  <si>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</si>
  <si>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</si>
  <si>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Cuentan con nevera para congelamiento de paquetes fríos, estabilizador con se respectiva estiba o polo a tierra. </t>
  </si>
  <si>
    <t>Si se presenta interrupción de la cadena de frio, el prestador de servicios de salud realiza notificación según el procedimiento establecido por el Invima.</t>
  </si>
  <si>
    <t xml:space="preserve">Tienen un plan de contingencia ante falla o interrupción del fluido eléctrico y socializado? Verificar institución para traslado en caso de prolongación del fallo eléctrico, Adjuntar </t>
  </si>
  <si>
    <t>Se aplican procedimientos para controlar las condiciones de almacenamiento y las fechas de vencimiento de los productos biológicos, realizan seguimiento a las perdidas (Semaforización)</t>
  </si>
  <si>
    <t>La IPS si cuenta con señalización para el acceso al servicio</t>
  </si>
  <si>
    <t>El personal de vacunación asume una actitud positiva, amable y de resolución  de dudas frente al usuario.</t>
  </si>
  <si>
    <t xml:space="preserve">Se cuenta con fácil acceso del usuario con movilidad reducida </t>
  </si>
  <si>
    <t xml:space="preserve">Si cuenta con formato de temperatura actualizado y con código de colores </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</si>
  <si>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</si>
  <si>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</si>
  <si>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</si>
  <si>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</si>
  <si>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Fecha del último mantenimiento de los equipos (Refrigerador, termómetro, plan eléctrica, aire acondicionado, congelador, términos)</t>
  </si>
  <si>
    <t>Se realiza previa llamada telefónica para agendar cita para indagar por el estado de salud del usuario?</t>
  </si>
  <si>
    <t>El recurso humano de vacunación si conoce la política de frasco abierto</t>
  </si>
  <si>
    <t>El recurso humano de vacunación administra los biológicos con las jeringas correspondientes, y las vía de administración</t>
  </si>
  <si>
    <t>%ESPERADO</t>
  </si>
  <si>
    <t>% LOGRADO</t>
  </si>
  <si>
    <t xml:space="preserve">S </t>
  </si>
  <si>
    <t>El consultorio si disponen de un mesón con poceta para el lavado de termos</t>
  </si>
  <si>
    <t xml:space="preserve">El consultorio de vacunación es exclusiva para el servicio,  al igual que la vacunadora </t>
  </si>
  <si>
    <t>Número de  niño@ de 60  meses de la IPS.</t>
  </si>
  <si>
    <t>Se evidencia que cumple con la  vacunación sin barreras</t>
  </si>
  <si>
    <t>Si cuentan con protocolo de lavado de manos</t>
  </si>
  <si>
    <t xml:space="preserve">La IPS cuenta con comité conformado o plan de crisis en caso de eventos adversos? Revisar, y validar actas </t>
  </si>
  <si>
    <t xml:space="preserve">Si cuenta con flujograma de reportes de eventos adversos </t>
  </si>
  <si>
    <t>El personal del servicio si conoce los síntomas de casos sospechosos de enfermedades inmunoprevenibles.</t>
  </si>
  <si>
    <t xml:space="preserve">La IPS si cuenta con termómetro que calcula  la mínima, máxima y media y si se encuentra capacitado para su manejo aparte cuentan con vigilancia centinela </t>
  </si>
  <si>
    <t>Si cuenta con contrato vigente de mantenimiento previo y correctivo los equipos de red de frio y la empresa es intrahospitalaria</t>
  </si>
  <si>
    <t>No se cuenta pacientes desplazados</t>
  </si>
  <si>
    <t>Cuenta con manejo de residuos peligrosos (pgirasa) expedido por el decreto 423 de 2021</t>
  </si>
  <si>
    <t>CC. 1088246669</t>
  </si>
  <si>
    <t xml:space="preserve">La tapa del refrigerador si tiene buen cierre </t>
  </si>
  <si>
    <t>El cogido de servicio es DHS086173</t>
  </si>
  <si>
    <t>7:30 AM -12:00 PM</t>
  </si>
  <si>
    <t xml:space="preserve">1:00 PM - 5:00 PM </t>
  </si>
  <si>
    <t xml:space="preserve">1:00 PM - 4:00 PM </t>
  </si>
  <si>
    <t xml:space="preserve">8:00 AM - 12:00 AM </t>
  </si>
  <si>
    <t>luisa.villegas@christus.co</t>
  </si>
  <si>
    <t>3 años</t>
  </si>
  <si>
    <t>PAI regular/NO PAI</t>
  </si>
  <si>
    <t>Cuentan con3 pacientes gestantes</t>
  </si>
  <si>
    <t xml:space="preserve">Si realizan pedidos por el sistema nominal PAIWEB cada mes, y se basa con los pacientes vacunados y verifica las cohortes </t>
  </si>
  <si>
    <t>No cuneta con pacientes en condiciones de discapacidad</t>
  </si>
  <si>
    <t xml:space="preserve">No cuenta con migrantes </t>
  </si>
  <si>
    <t xml:space="preserve">Si se garantiza una adecuada limpieza por cada persona esparciendo alcohol </t>
  </si>
  <si>
    <t>Cuenta con 4 termo y con este alcanza a cubrir la necesidad del servicio</t>
  </si>
  <si>
    <t>No se verifico ya que no se cuenta con pacientes a la hora de la visita</t>
  </si>
  <si>
    <t xml:space="preserve">No han presentado ESAVI  peros si conocen el respectivo manejo y reporte cuando se presente estos casos </t>
  </si>
  <si>
    <t xml:space="preserve">No se verifica ya que no llego paciente al servicio </t>
  </si>
  <si>
    <t>Enfermera</t>
  </si>
  <si>
    <t xml:space="preserve">OBSERVACIONES: El consultorio de vacunación cuenta con la dotación adecuada como: el refrigerador exigido por la OMS con su respectivo código PQS y la puerta tiene buen cierre, con nevera de congelamiento de paquetes fríos, termómetro que calcula máximas, mínimas y media, vigilancia centinela, planta eléctrica, semaforización de biológicos e insumos, se le recomienda verificar porque el refrigerador esta con presencia de agua al interior </t>
  </si>
  <si>
    <t>OBSERVACIONES: La IPS cuenta con el dato de las coberturas de detención temprana y protección especifica</t>
  </si>
  <si>
    <t>Cargo: Enfermera</t>
  </si>
  <si>
    <t>IPS : UIS</t>
  </si>
  <si>
    <t>Nombre: Luisa María Villegas González</t>
  </si>
  <si>
    <t>Luisa María Villegas González</t>
  </si>
  <si>
    <t>La institución presta los servicios de vacunación PAI regular/ NO PAI</t>
  </si>
  <si>
    <t xml:space="preserve">El recurso humano encargado de vacunación (Enfermera/o  líder y Auxiliar  de enfermería.) se encuentra certificado por la norma de administración de inmunobiológicos requerida por Ministerio. </t>
  </si>
  <si>
    <t xml:space="preserve">El recurso humano de vacunación de la IPS cuenta con 2 auxiliares de enfermería y 1 enfermera, los cuales se encuentran con certificación vigente hasta el próximo año </t>
  </si>
  <si>
    <t>Cuentan con profesionales idóneos para realizar Asistencia Técnica y seguimiento al programa de PAI (aplica lista de chequeo, cada cuanto).</t>
  </si>
  <si>
    <t xml:space="preserve">El enfermera coordinador realiza una ronda de seguridad una vez al mes en donde se verifican los registros, lavado de manos, recomendaciones adecuadas a los usuarios, que se de buena información </t>
  </si>
  <si>
    <t>Dispone de sala de espera y área de entrevista.</t>
  </si>
  <si>
    <t>Si dispone con sala de espera y área de entrevistas en el consultorio</t>
  </si>
  <si>
    <t xml:space="preserve">El servicio no se encuentra identificado con el numero consultorio y el horario de atención, ya que las directoras nacionales los van a cambiar </t>
  </si>
  <si>
    <t xml:space="preserve">El consultorio de vacunación si cuenta con mesón para alistamiento y administración de medicamentos </t>
  </si>
  <si>
    <t xml:space="preserve">El consultorio si dispone de buena iluminación y ventilación </t>
  </si>
  <si>
    <t xml:space="preserve">Los pisos y paredes si son impermeables, solidos y de fácil limpieza y desinfección la cual se realiza dos veces al día (mañana y tarde) y aseo general se programa por consultorio cada meses </t>
  </si>
  <si>
    <t xml:space="preserve">La IPS si cuenta con suficientes insumos </t>
  </si>
  <si>
    <t xml:space="preserve">El PAIWEB  se encuentra actualizado hasta la fecha </t>
  </si>
  <si>
    <t>OBSERVACION: Se evidencio que la institución cuenta con una infraestructura acorde a la norma y lineamientos PAI, dispone de buena iluminación, con buen ambiente e higiene dando seguridad al paciente, no se encuentra identificado, ni horarios  el consultorio  ya que desde la dirección local se mandaron hacer</t>
  </si>
  <si>
    <t xml:space="preserve">Si cuenta con refrigerador con características y código PQS aprobado por la O.M.S. </t>
  </si>
  <si>
    <t>Si cuenta con nevera exclusiva para congelamiento de paquetes fríos estabilizador con estiba</t>
  </si>
  <si>
    <t xml:space="preserve">El recurso humano que trasporta los biológicos es una empresa contratada por la IPS y va la auxiliar de enfermería con otro apoyo y la caja térmica con respectivo termómetro y si se encuentra capacitada en la cadena de frio </t>
  </si>
  <si>
    <t xml:space="preserve">La institución si realiza la correspondiente notificación según procedimientos establecidos por el Invima </t>
  </si>
  <si>
    <t xml:space="preserve">Si cuenta con el plan de contingencia ante falla de fluido eléctrico se recomienda ajustarlo con  la identidad que van a tener enlace ante cualquiera situación </t>
  </si>
  <si>
    <t>Si se realiza seguimiento a las perdidas y se verifican biológicos y insumos semaforizados, se recomienda semaforizar los insumos de rotación diaria</t>
  </si>
  <si>
    <t xml:space="preserve">La demanda inducida se realiza desde la nacional a través de unos correos y se envía información al WhatsApp de los usuarios con información de vacunación </t>
  </si>
  <si>
    <t>las actividades que realizan para la demanda inducida son: enviar correos, información al WhatsApp y en cada consultorio se tienen folletos</t>
  </si>
  <si>
    <t xml:space="preserve">OBSERVACIONES: La IPS realizan estrategias de información, educación y comunicación intramural con el talento humano,  y las actividades utilizadas que son de enviar mensajes al WhatsApp y correos electrónicos </t>
  </si>
  <si>
    <t xml:space="preserve">No cuneta con población indígena </t>
  </si>
  <si>
    <t xml:space="preserve">No cuneta con población afrocolombiana </t>
  </si>
  <si>
    <t xml:space="preserve">No cuenta con población privada de la libertad </t>
  </si>
  <si>
    <t>No cuenta con población habitante de calle</t>
  </si>
  <si>
    <t>OBSERVACIONES: La IPS  cuenta con la información actualizada de la población con enfoque diferencial</t>
  </si>
  <si>
    <t xml:space="preserve">No presenta barreras de acceso al consultorio y no se cuenta con horarios de atención </t>
  </si>
  <si>
    <t xml:space="preserve">La IPS cuenta con 3 puntos de vacunación  </t>
  </si>
  <si>
    <t>La auxiliar de enfermería es exclusiva del programa</t>
  </si>
  <si>
    <t xml:space="preserve">No cuenta con el tablero de porcentajes de coberturas actualizadas </t>
  </si>
  <si>
    <t xml:space="preserve">Se realizo la visita el día 29 de mayo del año 2020 y el resultado de la visita fue: ingresa los datos de vacunados en 48 horas y  ingreso de total de dosis aplicados al sistema de información </t>
  </si>
  <si>
    <t xml:space="preserve">No manejan cohorte de recién nacidos vivos ya que son programa de medicina prepagada </t>
  </si>
  <si>
    <t>OBSERVACION: La institución cuenta con un proceso que garantiza, la disponibilidad de biológico por medio de un pedido oportuno, el recurso humano es exclusivo, cuenta con 1 auxiliar exclusivas para vacunación, y se evidencia que cumple con la vacunación sin barreras, no manejan seguimiento a la cohorte porque el servicio de ellos es medicina prepagada y no cuenta con el tablero de porcentajes de coberturas actualizado</t>
  </si>
  <si>
    <t xml:space="preserve">El personal de salud de vacunación si conoce los casos supuestamente atribuibles a la vacuna que se reporta </t>
  </si>
  <si>
    <t xml:space="preserve">Si cuenta con protocolo de vigilancia epidemiológica de inmunoprevenibles </t>
  </si>
  <si>
    <t xml:space="preserve">La IPS si garantiza monitoreo de temperatura los 365 días del año ya que manejan vigilancia centinela </t>
  </si>
  <si>
    <t xml:space="preserve">Si cuenta con guía de vacunación vigente </t>
  </si>
  <si>
    <t>Si cuenta con esquema de vacunación vigente en medio magnético</t>
  </si>
  <si>
    <t xml:space="preserve">Si cuenta con manejo de residuos peligros (pgirasa) y se encuentra vigente </t>
  </si>
  <si>
    <t xml:space="preserve">Se recomienda ajustarlo </t>
  </si>
  <si>
    <t xml:space="preserve">Si cuenta con protocolo general en donde tratan todos los servicios de la IPS y lo recomendado es que vacunación es exclusivo </t>
  </si>
  <si>
    <t xml:space="preserve">Si cuenta con contrato de mantenimiento preventivo y correctivo de equipos con la empresa Interhospitalaria SAS para los refrigeradores, calibración Doxa y aire acondicionado JL mantenimientos generales </t>
  </si>
  <si>
    <t xml:space="preserve">Si cuenta con hoja de vida de los equipos en el servicio de vacunación </t>
  </si>
  <si>
    <t>La IPS cuenta con póliza de seguros vigente hasta el año 2021</t>
  </si>
  <si>
    <t>Refrigerador 29 de enero de 2021 cada 6 meses, Congelador de paquetes fríos 29 enero 2021 cada 6 meses, termohigrómetro 16 de marzo 2021 cada 6 meses,  aire acondicionado 25 enero 2021,  y planta eléctrica 15 de febrero 2021</t>
  </si>
  <si>
    <t>Si se realiza capacitación de EPP bajo una plataforma KME</t>
  </si>
  <si>
    <t>Se realiza seguimiento al 30% de los usuarios vacunados en la semana, vía telefónica</t>
  </si>
  <si>
    <t xml:space="preserve">El personal de vacunación si usa adecuadamente los EPP y maneja el distanciamiento social </t>
  </si>
  <si>
    <t xml:space="preserve">No se logra tener la oportunidad de observar un proceso de atención ya que el paciente de las 11:00 am cancelo la cita </t>
  </si>
  <si>
    <t xml:space="preserve">OBSERVACION: La IPS cuenta con contrato de manteniendo de los equipos como: planta eléctrica, congelador, termómetro, refrigerador, cuentan con vigilancia centinela para monitoreo de temperaturas, el personal de vacunación usa adecuadamente los EPP, la póliza de seguro se encuentra con vigencia hasta la fecha, se recomienda ajustar el protocolo ante falla eléctrica y el protocolo de limpieza y desinfección se encuentra con los demás servicios </t>
  </si>
  <si>
    <t xml:space="preserve">Cuenta con el comité primario que lo conforman: Directora de la unidad, medico de la unidad, y enfermera de la unidad, se recomienda implementar plan de crisis </t>
  </si>
  <si>
    <t xml:space="preserve">El recurso humano de vacunación si conoce el esquema de vacunación </t>
  </si>
  <si>
    <t xml:space="preserve">Los funcionarios si cuentan con adherencia al esquema de vacunación </t>
  </si>
  <si>
    <t xml:space="preserve">No se encuentra actualizado, la enfermera refiere que lo va actualizar </t>
  </si>
  <si>
    <t>Si realizan seguimiento a los planes de mejoras</t>
  </si>
  <si>
    <t>Si se esta realizan seguimiento de plan de mejoramiento y realizaron contratación del recurso humano para cumplir con las recomendaciones</t>
  </si>
  <si>
    <t xml:space="preserve">Disponer de identificación y horarios en el consultorio de vacunación </t>
  </si>
  <si>
    <t xml:space="preserve">Verificar el estado del refrigerador ya que hay una humedad mas de lo normal en las 3 paredes y en el interior se observa agua   </t>
  </si>
  <si>
    <t xml:space="preserve">OBSERVACION: El personal de vacunación presenta una actitud positiva y amable, no se cuenta con los horarios de atención, no se identifican barreras para el ingreso y se cuenta con tres sitios de vacunación el primero es la sede de ellos y el segundo la UIS y el tercero san Sebastián </t>
  </si>
  <si>
    <t xml:space="preserve">Actualizar el tablero de porcentajes de coberturas </t>
  </si>
  <si>
    <t>Garantizar que el protocolo de limpieza y desinfección se encuentre de manera  exclusiva para el servicio de vacunación ya que se encuentra en general con los demás servicios</t>
  </si>
  <si>
    <t xml:space="preserve">OBSERVACION: El recurso humano de vacunación conoce las políticas de frasco abierto, el esquema de vacunación regular, las vías, dosis, jeringa y biológico de administración, tambien usa adecuadamente los elementos de protección personal,  diligencian correctamente los registros diarios y carnes de vacunas, se recomienda implementar el plan de crisis, verificar que la vacunadora no tenga las uñas pintadas y supervisar el formato de las temperaturas </t>
  </si>
  <si>
    <t xml:space="preserve">No se evidencia la supervisión de las temperaturas de manera semanal por la enfermera encargada del programa ya que se verifico en la carpeta y el mes de abril y mayo no contaban con la firma de la coordinadora tampoco se evidencia que garanticen la toma de la temperatura los días domingos y festivos  </t>
  </si>
  <si>
    <t xml:space="preserve">Implementar un plan de crisis, verificar que la vacunadora no tenga las uñas pintadas, y verificar que la coordinadora si supervise el formato de la toma de temperatura 
Garantizar la toma de temperatura los 365 días del año en el formato sin importar que sean días festivos o domingos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</si>
</sst>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6"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b/>
      <sz val="8"/>
      <color theme="0"/>
      <name val="Arial"/>
      <family val="2"/>
    </font>
    <font>
      <sz val="8"/>
      <color rgb="FF000000"/>
      <name val="Arial"/>
      <family val="2"/>
    </font>
    <font>
      <b/>
      <sz val="8"/>
      <color theme="1"/>
      <name val="Arial"/>
      <family val="2"/>
    </font>
  </fonts>
  <fills count="13">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
      <patternFill patternType="solid">
        <fgColor rgb="FF00B0F0"/>
        <bgColor indexed="64"/>
      </patternFill>
    </fill>
  </fills>
  <borders count="57">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33">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11" fillId="0" borderId="37" xfId="34" applyFont="1" applyFill="1" applyBorder="1" applyAlignment="1">
      <alignment horizontal="left" vertical="center" wrapText="1"/>
    </xf>
    <xf numFmtId="0" fontId="11" fillId="0" borderId="38" xfId="34" applyFont="1" applyFill="1" applyBorder="1" applyAlignment="1">
      <alignment horizontal="lef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2" fillId="4" borderId="48" xfId="0" applyFont="1" applyFill="1" applyBorder="1" applyAlignment="1">
      <alignment horizontal="center" vertical="center"/>
    </xf>
    <xf numFmtId="0" fontId="2" fillId="4" borderId="48" xfId="0" applyFont="1" applyFill="1" applyBorder="1"/>
    <xf numFmtId="0" fontId="8" fillId="4" borderId="48" xfId="0" applyFont="1" applyFill="1" applyBorder="1" applyAlignment="1">
      <alignment horizontal="center" vertical="center" wrapText="1"/>
    </xf>
    <xf numFmtId="0" fontId="11" fillId="0" borderId="49" xfId="34" applyFont="1" applyFill="1" applyBorder="1" applyAlignment="1">
      <alignment horizontal="left" vertical="center" wrapText="1"/>
    </xf>
    <xf numFmtId="0" fontId="8" fillId="4" borderId="48" xfId="4" applyFont="1" applyFill="1" applyBorder="1" applyAlignment="1">
      <alignment horizontal="center" vertical="top"/>
    </xf>
    <xf numFmtId="0" fontId="11" fillId="0" borderId="50" xfId="34" applyFont="1" applyFill="1" applyBorder="1" applyAlignment="1">
      <alignment horizontal="left" vertical="center" wrapText="1"/>
    </xf>
    <xf numFmtId="0" fontId="15" fillId="0" borderId="48" xfId="34" applyFont="1" applyFill="1" applyBorder="1" applyAlignment="1">
      <alignment vertical="center" wrapText="1"/>
    </xf>
    <xf numFmtId="0" fontId="8" fillId="4" borderId="47" xfId="0" applyFont="1" applyFill="1" applyBorder="1" applyAlignment="1">
      <alignment horizontal="center" vertical="center" wrapText="1"/>
    </xf>
    <xf numFmtId="0" fontId="11" fillId="0" borderId="51" xfId="34" applyFont="1" applyFill="1" applyBorder="1" applyAlignment="1">
      <alignment horizontal="left" vertical="center" wrapText="1"/>
    </xf>
    <xf numFmtId="0" fontId="11" fillId="0" borderId="48" xfId="34" applyFont="1" applyFill="1" applyBorder="1" applyAlignment="1">
      <alignment horizontal="left" vertical="center"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38" fillId="0" borderId="34" xfId="34" applyFont="1" applyFill="1" applyBorder="1" applyAlignment="1">
      <alignment horizontal="left" vertical="center" wrapText="1"/>
    </xf>
    <xf numFmtId="0" fontId="38" fillId="0" borderId="33" xfId="34" applyFont="1" applyFill="1" applyBorder="1" applyAlignment="1">
      <alignment horizontal="left" vertical="center" wrapText="1"/>
    </xf>
    <xf numFmtId="0" fontId="15" fillId="0" borderId="43" xfId="34" applyFont="1" applyFill="1" applyBorder="1" applyAlignment="1">
      <alignment vertical="center" wrapText="1"/>
    </xf>
    <xf numFmtId="9" fontId="70" fillId="4" borderId="0" xfId="1" applyFont="1" applyFill="1" applyAlignment="1">
      <alignment horizontal="left" vertical="top"/>
    </xf>
    <xf numFmtId="0" fontId="8" fillId="4" borderId="47" xfId="0" applyFont="1" applyFill="1" applyBorder="1" applyAlignment="1">
      <alignment horizontal="left" vertical="top" wrapText="1"/>
    </xf>
    <xf numFmtId="0" fontId="8" fillId="4" borderId="45" xfId="0" applyFont="1" applyFill="1" applyBorder="1" applyAlignment="1">
      <alignment horizontal="left" vertical="top" wrapText="1"/>
    </xf>
    <xf numFmtId="0" fontId="8" fillId="4" borderId="46" xfId="0" applyFont="1" applyFill="1" applyBorder="1" applyAlignment="1">
      <alignment horizontal="left" vertical="top" wrapText="1"/>
    </xf>
    <xf numFmtId="0" fontId="71" fillId="4" borderId="48" xfId="0" applyFont="1" applyFill="1" applyBorder="1" applyAlignment="1">
      <alignment horizontal="left" vertical="top" wrapText="1"/>
    </xf>
    <xf numFmtId="9" fontId="70" fillId="4" borderId="48" xfId="1" applyFont="1" applyFill="1" applyBorder="1" applyAlignment="1">
      <alignment horizontal="left" vertical="top"/>
    </xf>
    <xf numFmtId="0" fontId="71" fillId="4" borderId="47" xfId="0" applyFont="1" applyFill="1" applyBorder="1" applyAlignment="1">
      <alignment horizontal="left" vertical="top" wrapText="1"/>
    </xf>
    <xf numFmtId="0" fontId="71" fillId="4" borderId="45" xfId="0" applyFont="1" applyFill="1" applyBorder="1" applyAlignment="1">
      <alignment horizontal="left" vertical="top" wrapText="1"/>
    </xf>
    <xf numFmtId="0" fontId="71" fillId="4" borderId="46"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8" xfId="1" applyFont="1" applyFill="1" applyBorder="1" applyAlignment="1">
      <alignment horizontal="left" vertical="top"/>
    </xf>
    <xf numFmtId="0" fontId="2" fillId="4" borderId="45" xfId="0" applyFont="1" applyFill="1" applyBorder="1" applyAlignment="1">
      <alignment horizontal="left" vertical="center"/>
    </xf>
    <xf numFmtId="0" fontId="2" fillId="4" borderId="47" xfId="0" applyFont="1" applyFill="1" applyBorder="1" applyAlignment="1">
      <alignment horizontal="center" vertical="center"/>
    </xf>
    <xf numFmtId="0" fontId="2" fillId="4" borderId="43" xfId="0" applyFont="1" applyFill="1" applyBorder="1" applyAlignment="1">
      <alignment horizontal="center" vertical="center"/>
    </xf>
    <xf numFmtId="0" fontId="73" fillId="6" borderId="48" xfId="0" applyFont="1" applyFill="1" applyBorder="1" applyAlignment="1">
      <alignment horizontal="center" vertical="center" wrapText="1"/>
    </xf>
    <xf numFmtId="0" fontId="73" fillId="6" borderId="48" xfId="0" applyFont="1" applyFill="1" applyBorder="1" applyAlignment="1">
      <alignment horizontal="center" vertical="center"/>
    </xf>
    <xf numFmtId="0" fontId="73" fillId="6" borderId="48" xfId="0" applyFont="1" applyFill="1" applyBorder="1" applyAlignment="1">
      <alignment horizontal="left" vertical="center" wrapText="1"/>
    </xf>
    <xf numFmtId="0" fontId="73" fillId="6" borderId="48"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8" xfId="0" applyFont="1" applyBorder="1" applyAlignment="1">
      <alignment vertical="center" wrapText="1"/>
    </xf>
    <xf numFmtId="0" fontId="44" fillId="0" borderId="48" xfId="0" applyFont="1" applyBorder="1" applyAlignment="1">
      <alignment vertical="center"/>
    </xf>
    <xf numFmtId="9" fontId="44" fillId="0" borderId="48" xfId="0" applyNumberFormat="1" applyFont="1" applyBorder="1" applyAlignment="1">
      <alignment horizontal="center" vertical="center"/>
    </xf>
    <xf numFmtId="0" fontId="44" fillId="0" borderId="48" xfId="0" applyFont="1" applyBorder="1" applyAlignment="1">
      <alignment vertical="top" wrapText="1"/>
    </xf>
    <xf numFmtId="0" fontId="74" fillId="0" borderId="48" xfId="0" applyFont="1" applyBorder="1" applyAlignment="1">
      <alignment horizontal="left" vertical="center" wrapText="1" indent="1"/>
    </xf>
    <xf numFmtId="0" fontId="74" fillId="0" borderId="48"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5" fillId="0" borderId="35" xfId="0" applyFont="1" applyBorder="1"/>
    <xf numFmtId="9" fontId="75" fillId="0" borderId="35" xfId="1" applyFont="1" applyFill="1" applyBorder="1" applyAlignment="1">
      <alignment horizontal="center"/>
    </xf>
    <xf numFmtId="9" fontId="75" fillId="0" borderId="48" xfId="1" applyFont="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18" fontId="2" fillId="4" borderId="47" xfId="0" applyNumberFormat="1" applyFont="1" applyFill="1" applyBorder="1" applyAlignment="1">
      <alignment horizontal="left" vertical="center" wrapText="1"/>
    </xf>
    <xf numFmtId="18" fontId="2" fillId="4" borderId="47" xfId="0" applyNumberFormat="1" applyFont="1" applyFill="1" applyBorder="1" applyAlignment="1">
      <alignment horizontal="center" vertical="center"/>
    </xf>
    <xf numFmtId="9" fontId="2" fillId="4" borderId="48" xfId="1" applyFont="1" applyFill="1" applyBorder="1" applyAlignment="1">
      <alignment vertical="center"/>
    </xf>
    <xf numFmtId="0" fontId="9" fillId="0" borderId="0" xfId="0" applyFont="1" applyFill="1"/>
    <xf numFmtId="0" fontId="11" fillId="0" borderId="43"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0" xfId="34" applyFont="1" applyFill="1" applyBorder="1" applyAlignment="1">
      <alignment vertical="center" wrapText="1"/>
    </xf>
    <xf numFmtId="0" fontId="11" fillId="0" borderId="53" xfId="34" applyFont="1" applyFill="1" applyBorder="1" applyAlignment="1">
      <alignment vertical="center" wrapText="1"/>
    </xf>
    <xf numFmtId="0" fontId="3" fillId="0" borderId="48" xfId="0" applyFont="1" applyFill="1" applyBorder="1" applyAlignment="1">
      <alignment horizontal="left" vertical="top" wrapText="1"/>
    </xf>
    <xf numFmtId="0" fontId="15" fillId="0" borderId="48" xfId="0" applyFont="1" applyFill="1" applyBorder="1" applyAlignment="1">
      <alignment horizontal="center" vertical="center" wrapText="1"/>
    </xf>
    <xf numFmtId="0" fontId="69" fillId="0" borderId="0" xfId="0" applyFont="1" applyFill="1"/>
    <xf numFmtId="0" fontId="11" fillId="0" borderId="52" xfId="0" applyFont="1" applyFill="1" applyBorder="1" applyAlignment="1">
      <alignment horizontal="center" vertical="center" wrapText="1"/>
    </xf>
    <xf numFmtId="0" fontId="38" fillId="0" borderId="48" xfId="0" applyFont="1" applyFill="1" applyBorder="1" applyAlignment="1">
      <alignment horizontal="left" vertical="top" wrapText="1"/>
    </xf>
    <xf numFmtId="9" fontId="38" fillId="0" borderId="48" xfId="1" applyFont="1" applyFill="1" applyBorder="1" applyAlignment="1">
      <alignment horizontal="left" vertical="top" wrapText="1"/>
    </xf>
    <xf numFmtId="0" fontId="2" fillId="0" borderId="0" xfId="0" applyFont="1" applyFill="1"/>
    <xf numFmtId="0" fontId="3" fillId="0" borderId="1" xfId="0" applyFont="1" applyFill="1" applyBorder="1"/>
    <xf numFmtId="0" fontId="15" fillId="0" borderId="48" xfId="0" applyFont="1" applyFill="1" applyBorder="1" applyAlignment="1">
      <alignment wrapText="1"/>
    </xf>
    <xf numFmtId="0" fontId="9" fillId="0" borderId="0" xfId="0" applyFont="1" applyFill="1" applyAlignment="1">
      <alignment vertical="center"/>
    </xf>
    <xf numFmtId="0" fontId="11" fillId="0" borderId="48" xfId="4" applyFont="1" applyFill="1" applyBorder="1" applyAlignment="1">
      <alignment vertical="top" wrapText="1"/>
    </xf>
    <xf numFmtId="0" fontId="73" fillId="6" borderId="48" xfId="0" applyFont="1" applyFill="1" applyBorder="1" applyAlignment="1">
      <alignment horizontal="center" vertical="center" wrapText="1"/>
    </xf>
    <xf numFmtId="0" fontId="11" fillId="0" borderId="34" xfId="34" applyFill="1" applyBorder="1" applyAlignment="1">
      <alignment horizontal="left" vertical="center" wrapText="1"/>
    </xf>
    <xf numFmtId="0" fontId="15" fillId="0" borderId="48" xfId="34" applyFont="1" applyFill="1" applyBorder="1" applyAlignment="1">
      <alignment horizontal="left" vertical="center" wrapText="1"/>
    </xf>
    <xf numFmtId="0" fontId="34" fillId="0" borderId="48" xfId="0" applyFont="1" applyFill="1" applyBorder="1" applyAlignment="1">
      <alignment horizontal="left" vertical="top" wrapText="1"/>
    </xf>
    <xf numFmtId="0" fontId="11" fillId="0" borderId="47" xfId="0" applyFont="1" applyFill="1" applyBorder="1" applyAlignment="1">
      <alignment horizontal="left" vertical="center" wrapText="1"/>
    </xf>
    <xf numFmtId="0" fontId="11" fillId="0" borderId="47" xfId="0" applyFont="1" applyFill="1" applyBorder="1" applyAlignment="1">
      <alignment vertical="top" wrapText="1"/>
    </xf>
    <xf numFmtId="0" fontId="11" fillId="0" borderId="47" xfId="0" applyFont="1" applyFill="1" applyBorder="1" applyAlignment="1">
      <alignment wrapText="1"/>
    </xf>
    <xf numFmtId="0" fontId="15" fillId="0" borderId="48" xfId="0" applyFont="1" applyFill="1" applyBorder="1" applyAlignment="1">
      <alignment horizontal="center" vertical="center"/>
    </xf>
    <xf numFmtId="0" fontId="11" fillId="0" borderId="46" xfId="0" applyFont="1" applyFill="1" applyBorder="1" applyAlignment="1">
      <alignment horizontal="center" vertical="center" wrapText="1"/>
    </xf>
    <xf numFmtId="0" fontId="15" fillId="0" borderId="7" xfId="0" applyFont="1" applyFill="1" applyBorder="1" applyAlignment="1">
      <alignment wrapText="1"/>
    </xf>
    <xf numFmtId="0" fontId="3" fillId="0" borderId="39" xfId="0" applyFont="1" applyFill="1" applyBorder="1" applyAlignment="1">
      <alignment horizontal="left" vertical="top" wrapText="1"/>
    </xf>
    <xf numFmtId="0" fontId="11" fillId="0" borderId="48" xfId="0" applyFont="1" applyFill="1" applyBorder="1" applyAlignment="1">
      <alignment horizontal="center" vertical="center" wrapText="1"/>
    </xf>
    <xf numFmtId="0" fontId="3" fillId="0" borderId="0" xfId="0" applyFont="1" applyFill="1"/>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49" xfId="34" applyFont="1" applyFill="1" applyBorder="1" applyAlignment="1">
      <alignment horizontal="left" vertical="center" wrapText="1"/>
    </xf>
    <xf numFmtId="0" fontId="9" fillId="0" borderId="0" xfId="0" applyFont="1" applyFill="1"/>
    <xf numFmtId="0" fontId="11" fillId="0" borderId="43" xfId="0" applyFont="1" applyFill="1" applyBorder="1" applyAlignment="1">
      <alignment horizontal="center" vertical="center" wrapText="1"/>
    </xf>
    <xf numFmtId="20" fontId="2" fillId="4" borderId="46" xfId="0" applyNumberFormat="1" applyFont="1" applyFill="1" applyBorder="1" applyAlignment="1">
      <alignment vertical="center" wrapText="1"/>
    </xf>
    <xf numFmtId="0" fontId="9" fillId="12" borderId="0" xfId="0" applyFont="1" applyFill="1"/>
    <xf numFmtId="0" fontId="11" fillId="12" borderId="48" xfId="34" applyFont="1" applyFill="1" applyBorder="1" applyAlignment="1">
      <alignment horizontal="left" vertical="center" wrapText="1"/>
    </xf>
    <xf numFmtId="0" fontId="11" fillId="12" borderId="43" xfId="0" applyFont="1" applyFill="1" applyBorder="1" applyAlignment="1">
      <alignment horizontal="center" vertical="center" wrapText="1"/>
    </xf>
    <xf numFmtId="0" fontId="3" fillId="12" borderId="0" xfId="0" applyFont="1" applyFill="1"/>
    <xf numFmtId="0" fontId="11" fillId="12" borderId="52" xfId="0" applyFont="1" applyFill="1" applyBorder="1" applyAlignment="1">
      <alignment horizontal="center" vertical="center" wrapText="1"/>
    </xf>
    <xf numFmtId="0" fontId="3" fillId="0" borderId="0" xfId="0" applyFont="1" applyBorder="1" applyAlignment="1">
      <alignment horizont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2" fillId="5" borderId="3" xfId="1" applyFont="1" applyFill="1" applyBorder="1" applyAlignment="1"/>
    <xf numFmtId="0" fontId="15"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9" fontId="11" fillId="5" borderId="3" xfId="1" applyFont="1" applyFill="1" applyBorder="1" applyAlignment="1"/>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left" wrapText="1"/>
    </xf>
    <xf numFmtId="0" fontId="15" fillId="0" borderId="11" xfId="0" applyFont="1" applyBorder="1" applyAlignment="1">
      <alignment horizontal="left"/>
    </xf>
    <xf numFmtId="0" fontId="15" fillId="5" borderId="4"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9" fontId="2" fillId="0" borderId="0" xfId="1" applyFont="1" applyFill="1" applyBorder="1" applyAlignment="1">
      <alignment horizontal="center"/>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0"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9" fontId="11" fillId="5" borderId="3" xfId="1" applyFont="1" applyFill="1" applyBorder="1" applyAlignment="1">
      <alignment vertical="center" wrapText="1"/>
    </xf>
    <xf numFmtId="9" fontId="11" fillId="5" borderId="4" xfId="1" applyFont="1" applyFill="1" applyBorder="1" applyAlignment="1">
      <alignment vertical="center" wrapText="1"/>
    </xf>
    <xf numFmtId="0" fontId="3" fillId="0" borderId="5" xfId="0" applyFont="1" applyBorder="1" applyAlignment="1">
      <alignment horizont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3" xfId="1" applyFont="1" applyFill="1" applyBorder="1" applyAlignment="1">
      <alignment wrapText="1"/>
    </xf>
    <xf numFmtId="165" fontId="15" fillId="0" borderId="3" xfId="3" applyFont="1" applyFill="1" applyBorder="1" applyAlignment="1" applyProtection="1">
      <alignment horizontal="center"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2" fillId="5" borderId="11" xfId="1" applyFont="1" applyFill="1" applyBorder="1" applyAlignment="1">
      <alignment horizontal="center"/>
    </xf>
    <xf numFmtId="9" fontId="2" fillId="5" borderId="0" xfId="1" applyFont="1" applyFill="1" applyAlignment="1">
      <alignment horizontal="center"/>
    </xf>
    <xf numFmtId="0" fontId="14" fillId="5" borderId="8" xfId="0" applyFont="1" applyFill="1" applyBorder="1" applyAlignment="1">
      <alignment vertical="center" wrapText="1"/>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3" xfId="0" applyFont="1" applyFill="1" applyBorder="1" applyAlignment="1">
      <alignment horizontal="left" vertic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14" fillId="5" borderId="3" xfId="0" applyFont="1" applyFill="1" applyBorder="1" applyAlignment="1">
      <alignment vertical="center" wrapText="1"/>
    </xf>
    <xf numFmtId="165" fontId="11" fillId="0" borderId="3" xfId="3" applyFont="1" applyFill="1" applyBorder="1" applyAlignment="1" applyProtection="1">
      <alignment horizontal="left" vertical="center"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165" fontId="13" fillId="0" borderId="3" xfId="3" applyFont="1" applyFill="1" applyBorder="1" applyAlignment="1" applyProtection="1">
      <alignment horizontal="left" vertical="justify" wrapText="1"/>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3"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2" fillId="4" borderId="0" xfId="0" applyFont="1" applyFill="1" applyAlignment="1">
      <alignment horizontal="left"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8"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3" fillId="0" borderId="3" xfId="0" applyFont="1" applyFill="1" applyBorder="1" applyAlignment="1">
      <alignment horizontal="left"/>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0" fontId="20" fillId="0" borderId="3" xfId="0" applyFont="1" applyFill="1" applyBorder="1" applyAlignment="1">
      <alignment horizontal="left" wrapText="1"/>
    </xf>
    <xf numFmtId="9" fontId="17" fillId="0" borderId="3" xfId="1" applyFont="1" applyFill="1" applyBorder="1" applyAlignment="1">
      <alignment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0" fontId="20" fillId="0" borderId="3" xfId="0" applyFont="1" applyFill="1" applyBorder="1" applyAlignment="1">
      <alignment horizontal="center" wrapText="1"/>
    </xf>
    <xf numFmtId="0" fontId="20" fillId="0" borderId="3" xfId="0" applyFont="1" applyFill="1" applyBorder="1" applyAlignment="1">
      <alignment horizontal="center" vertical="center" wrapText="1"/>
    </xf>
    <xf numFmtId="9" fontId="16" fillId="5" borderId="0" xfId="1" applyFont="1" applyFill="1" applyBorder="1" applyAlignment="1">
      <alignment horizontal="center" vertical="center" wrapText="1"/>
    </xf>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0" fontId="16" fillId="0"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1" fillId="5" borderId="3" xfId="1" applyNumberFormat="1" applyFont="1" applyFill="1" applyBorder="1" applyAlignment="1">
      <alignment vertical="center" wrapText="1"/>
    </xf>
    <xf numFmtId="0" fontId="16" fillId="0" borderId="0" xfId="0" applyFont="1" applyFill="1" applyBorder="1" applyAlignment="1">
      <alignment horizontal="center" wrapText="1"/>
    </xf>
    <xf numFmtId="1" fontId="16" fillId="5" borderId="3" xfId="1" applyNumberFormat="1" applyFont="1" applyFill="1" applyBorder="1" applyAlignment="1">
      <alignment vertical="center" wrapText="1"/>
    </xf>
    <xf numFmtId="0" fontId="11" fillId="5" borderId="3" xfId="0"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9" fontId="17" fillId="0" borderId="3" xfId="1" applyFont="1" applyFill="1" applyBorder="1" applyAlignment="1">
      <alignment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17" fillId="0" borderId="3" xfId="0" applyFont="1" applyFill="1" applyBorder="1" applyAlignment="1">
      <alignmen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3" fillId="0" borderId="0" xfId="0" applyFont="1" applyAlignment="1">
      <alignment horizontal="center"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8" fillId="0" borderId="47" xfId="0" applyFont="1" applyFill="1" applyBorder="1" applyAlignment="1">
      <alignment horizontal="left" vertical="top" wrapText="1"/>
    </xf>
    <xf numFmtId="0" fontId="38" fillId="0" borderId="45" xfId="0" applyFont="1" applyFill="1" applyBorder="1" applyAlignment="1">
      <alignment horizontal="left" vertical="top" wrapText="1"/>
    </xf>
    <xf numFmtId="0" fontId="38" fillId="0" borderId="46" xfId="0" applyFont="1" applyFill="1" applyBorder="1" applyAlignment="1">
      <alignment horizontal="left" vertical="top" wrapText="1"/>
    </xf>
    <xf numFmtId="9" fontId="70" fillId="4" borderId="47" xfId="1" applyFont="1" applyFill="1" applyBorder="1" applyAlignment="1">
      <alignment horizontal="center" vertical="top"/>
    </xf>
    <xf numFmtId="9" fontId="70" fillId="4" borderId="46" xfId="1" applyFont="1" applyFill="1" applyBorder="1" applyAlignment="1">
      <alignment horizontal="center" vertical="top"/>
    </xf>
    <xf numFmtId="9" fontId="70" fillId="4" borderId="48" xfId="1" applyFont="1" applyFill="1" applyBorder="1" applyAlignment="1">
      <alignment horizontal="center" vertical="top"/>
    </xf>
    <xf numFmtId="0" fontId="71" fillId="4" borderId="47" xfId="0" applyFont="1" applyFill="1" applyBorder="1" applyAlignment="1">
      <alignment horizontal="left" vertical="top" wrapText="1"/>
    </xf>
    <xf numFmtId="0" fontId="71" fillId="4" borderId="45" xfId="0" applyFont="1" applyFill="1" applyBorder="1" applyAlignment="1">
      <alignment horizontal="left" vertical="top" wrapText="1"/>
    </xf>
    <xf numFmtId="0" fontId="71" fillId="4" borderId="46" xfId="0" applyFont="1" applyFill="1" applyBorder="1" applyAlignment="1">
      <alignment horizontal="left" vertical="top" wrapText="1"/>
    </xf>
    <xf numFmtId="0" fontId="2" fillId="4" borderId="48" xfId="0" applyFont="1" applyFill="1" applyBorder="1" applyAlignment="1">
      <alignment horizontal="left"/>
    </xf>
    <xf numFmtId="0" fontId="72" fillId="0" borderId="48" xfId="0" applyFont="1" applyFill="1" applyBorder="1" applyAlignment="1">
      <alignment horizontal="left" vertical="top" wrapText="1"/>
    </xf>
    <xf numFmtId="0" fontId="2" fillId="4" borderId="48" xfId="0" applyFont="1" applyFill="1" applyBorder="1" applyAlignment="1">
      <alignment horizontal="left" vertical="top" wrapText="1"/>
    </xf>
    <xf numFmtId="14" fontId="38" fillId="0" borderId="47" xfId="0" applyNumberFormat="1" applyFont="1" applyFill="1" applyBorder="1" applyAlignment="1">
      <alignment horizontal="left" vertical="top" wrapText="1"/>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46" xfId="0" applyFont="1" applyFill="1" applyBorder="1" applyAlignment="1">
      <alignment horizontal="left" vertical="center"/>
    </xf>
    <xf numFmtId="0" fontId="2" fillId="4" borderId="44" xfId="0" applyFont="1" applyFill="1" applyBorder="1" applyAlignment="1">
      <alignment horizontal="left" vertical="center"/>
    </xf>
    <xf numFmtId="0" fontId="2" fillId="4" borderId="11" xfId="0" applyFont="1" applyFill="1" applyBorder="1" applyAlignment="1">
      <alignment horizontal="left" vertical="center"/>
    </xf>
    <xf numFmtId="0" fontId="2" fillId="4" borderId="52"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38" fillId="12" borderId="47" xfId="0" applyFont="1" applyFill="1" applyBorder="1" applyAlignment="1">
      <alignment horizontal="left" vertical="top" wrapText="1"/>
    </xf>
    <xf numFmtId="0" fontId="38" fillId="12" borderId="45" xfId="0" applyFont="1" applyFill="1" applyBorder="1" applyAlignment="1">
      <alignment horizontal="left" vertical="top" wrapText="1"/>
    </xf>
    <xf numFmtId="0" fontId="38" fillId="12" borderId="46" xfId="0" applyFont="1" applyFill="1" applyBorder="1" applyAlignment="1">
      <alignment horizontal="left" vertical="top" wrapText="1"/>
    </xf>
    <xf numFmtId="0" fontId="2" fillId="4" borderId="45" xfId="0" applyFont="1" applyFill="1" applyBorder="1" applyAlignment="1">
      <alignment horizontal="left" vertical="top" wrapText="1"/>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8" xfId="0" applyFont="1" applyFill="1" applyBorder="1" applyAlignment="1">
      <alignment horizontal="left" vertical="center"/>
    </xf>
    <xf numFmtId="0" fontId="2" fillId="4" borderId="54"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48" xfId="0" applyFont="1" applyFill="1" applyBorder="1" applyAlignment="1">
      <alignment horizontal="left" wrapText="1"/>
    </xf>
    <xf numFmtId="0" fontId="2" fillId="4" borderId="14" xfId="0" applyFont="1" applyFill="1" applyBorder="1" applyAlignment="1">
      <alignment horizontal="left" vertical="top" wrapText="1"/>
    </xf>
    <xf numFmtId="9" fontId="70" fillId="4" borderId="48" xfId="1" applyFont="1" applyFill="1" applyBorder="1" applyAlignment="1">
      <alignment horizontal="left" vertical="top"/>
    </xf>
    <xf numFmtId="0" fontId="72" fillId="0" borderId="47" xfId="0" applyFont="1" applyFill="1" applyBorder="1" applyAlignment="1">
      <alignment horizontal="left" vertical="top" wrapText="1"/>
    </xf>
    <xf numFmtId="0" fontId="72" fillId="0" borderId="45" xfId="0" applyFont="1" applyFill="1" applyBorder="1" applyAlignment="1">
      <alignment horizontal="left" vertical="top" wrapText="1"/>
    </xf>
    <xf numFmtId="0" fontId="72" fillId="0" borderId="46" xfId="0" applyFont="1" applyFill="1" applyBorder="1" applyAlignment="1">
      <alignment horizontal="left" vertical="top" wrapText="1"/>
    </xf>
    <xf numFmtId="9" fontId="71" fillId="4" borderId="47" xfId="1" applyFont="1" applyFill="1" applyBorder="1" applyAlignment="1">
      <alignment horizontal="left" vertical="top" wrapText="1"/>
    </xf>
    <xf numFmtId="9" fontId="71" fillId="4" borderId="45" xfId="1" applyFont="1" applyFill="1" applyBorder="1" applyAlignment="1">
      <alignment horizontal="left" vertical="top" wrapText="1"/>
    </xf>
    <xf numFmtId="9" fontId="71" fillId="4" borderId="46" xfId="1" applyFont="1" applyFill="1" applyBorder="1" applyAlignment="1">
      <alignment horizontal="left" vertical="top" wrapText="1"/>
    </xf>
    <xf numFmtId="0" fontId="72" fillId="0" borderId="44" xfId="0" applyFont="1" applyFill="1" applyBorder="1" applyAlignment="1">
      <alignment horizontal="left" vertical="top" wrapText="1"/>
    </xf>
    <xf numFmtId="0" fontId="72" fillId="0" borderId="11" xfId="0" applyFont="1" applyFill="1" applyBorder="1" applyAlignment="1">
      <alignment horizontal="left" vertical="top" wrapText="1"/>
    </xf>
    <xf numFmtId="0" fontId="72" fillId="0" borderId="52" xfId="0" applyFont="1" applyFill="1" applyBorder="1" applyAlignment="1">
      <alignment horizontal="left" vertical="top" wrapText="1"/>
    </xf>
    <xf numFmtId="0" fontId="70" fillId="4" borderId="11" xfId="0" applyFont="1" applyFill="1" applyBorder="1" applyAlignment="1">
      <alignment horizontal="left" vertical="top" wrapText="1"/>
    </xf>
    <xf numFmtId="0" fontId="73" fillId="6" borderId="48" xfId="0" applyFont="1" applyFill="1" applyBorder="1" applyAlignment="1">
      <alignment horizontal="center" vertical="center" wrapText="1"/>
    </xf>
    <xf numFmtId="0" fontId="2" fillId="4" borderId="4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7" xfId="0" applyFont="1" applyFill="1" applyBorder="1" applyAlignment="1">
      <alignment horizontal="center"/>
    </xf>
    <xf numFmtId="0" fontId="2" fillId="4" borderId="45" xfId="0" applyFont="1" applyFill="1" applyBorder="1" applyAlignment="1">
      <alignment horizontal="center"/>
    </xf>
    <xf numFmtId="0" fontId="5" fillId="4" borderId="47" xfId="2" applyFill="1" applyBorder="1" applyAlignment="1">
      <alignment horizontal="center"/>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11" fillId="0" borderId="4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47"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6" xfId="0" applyFont="1" applyFill="1" applyBorder="1" applyAlignment="1">
      <alignment horizontal="left" vertical="top" wrapText="1"/>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14" fontId="2" fillId="4" borderId="47" xfId="0" applyNumberFormat="1" applyFont="1" applyFill="1" applyBorder="1" applyAlignment="1">
      <alignment horizontal="center"/>
    </xf>
    <xf numFmtId="0" fontId="3" fillId="0" borderId="11" xfId="0" applyFont="1" applyBorder="1" applyAlignment="1">
      <alignment horizontal="center"/>
    </xf>
    <xf numFmtId="0" fontId="8" fillId="4" borderId="48" xfId="0" applyFont="1" applyFill="1" applyBorder="1" applyAlignment="1">
      <alignment horizontal="left" wrapText="1"/>
    </xf>
    <xf numFmtId="9" fontId="2" fillId="4" borderId="48" xfId="1" applyFont="1" applyFill="1" applyBorder="1" applyAlignment="1">
      <alignment horizontal="center" vertical="center"/>
    </xf>
    <xf numFmtId="20" fontId="2" fillId="4" borderId="48" xfId="0" applyNumberFormat="1" applyFont="1" applyFill="1" applyBorder="1" applyAlignment="1">
      <alignment horizontal="center" vertical="center" wrapText="1"/>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37" fillId="10" borderId="11" xfId="0" applyFont="1" applyFill="1" applyBorder="1" applyAlignment="1">
      <alignment horizontal="left"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9" fillId="0" borderId="22" xfId="0" applyFont="1" applyBorder="1" applyAlignment="1">
      <alignment horizontal="center" vertical="center" wrapText="1"/>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7" fillId="10" borderId="11" xfId="0" applyFont="1" applyFill="1" applyBorder="1" applyAlignment="1">
      <alignment horizontal="left"/>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2" xfId="0" applyFont="1" applyBorder="1" applyAlignment="1">
      <alignment horizontal="left" vertical="center"/>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9" fontId="40" fillId="0" borderId="22" xfId="1"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3" fillId="10" borderId="25" xfId="0" applyFont="1" applyFill="1" applyBorder="1" applyAlignment="1">
      <alignment horizontal="center" vertical="center" textRotation="90" wrapText="1"/>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8" fillId="4" borderId="26" xfId="0" applyFont="1" applyFill="1" applyBorder="1" applyAlignment="1">
      <alignment horizontal="center"/>
    </xf>
    <xf numFmtId="0" fontId="8" fillId="4" borderId="27" xfId="0" applyFont="1" applyFill="1" applyBorder="1" applyAlignment="1">
      <alignment horizontal="center"/>
    </xf>
    <xf numFmtId="0" fontId="8" fillId="4" borderId="28"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wrapText="1"/>
    </xf>
    <xf numFmtId="0" fontId="8" fillId="4" borderId="11" xfId="0" applyFont="1" applyFill="1" applyBorder="1" applyAlignment="1">
      <alignment horizontal="left"/>
    </xf>
    <xf numFmtId="0" fontId="15" fillId="0" borderId="22" xfId="0" applyFont="1" applyBorder="1" applyAlignment="1">
      <alignment horizontal="left" vertic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2"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0" applyFont="1" applyFill="1" applyBorder="1" applyAlignment="1">
      <alignment horizontal="center" vertical="center"/>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left"/>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15" fillId="5" borderId="22" xfId="0" applyFont="1" applyFill="1" applyBorder="1" applyAlignment="1">
      <alignment horizontal="left" vertical="top" wrapText="1"/>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3" fillId="0" borderId="22" xfId="0" applyFont="1" applyBorder="1" applyAlignment="1">
      <alignment horizontal="center" vertical="center"/>
    </xf>
    <xf numFmtId="0" fontId="2" fillId="4" borderId="0" xfId="0" applyFont="1" applyFill="1" applyBorder="1" applyAlignment="1">
      <alignment horizontal="left" vertical="top" wrapText="1"/>
    </xf>
    <xf numFmtId="0" fontId="3" fillId="5" borderId="22"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1" fillId="5" borderId="22" xfId="0" applyFont="1" applyFill="1" applyBorder="1" applyAlignment="1">
      <alignment horizont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3" fillId="0" borderId="2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wrapText="1"/>
    </xf>
    <xf numFmtId="0" fontId="3" fillId="0" borderId="32" xfId="0" applyFont="1" applyBorder="1" applyAlignment="1">
      <alignment horizontal="center" vertical="center"/>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luisa.villegas@christus.co"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529"/>
      <c r="C1" s="529"/>
      <c r="D1" s="529"/>
      <c r="E1" s="529"/>
      <c r="F1" s="529"/>
      <c r="G1" s="529"/>
      <c r="H1" s="529"/>
      <c r="I1" s="529"/>
      <c r="J1" s="2"/>
      <c r="K1" s="2"/>
      <c r="L1" s="2"/>
    </row>
    <row r="2" spans="1:12" ht="18.75" customHeight="1" x14ac:dyDescent="0.25">
      <c r="A2" s="1"/>
      <c r="B2" s="529"/>
      <c r="C2" s="666" t="s">
        <v>0</v>
      </c>
      <c r="D2" s="666"/>
      <c r="E2" s="666"/>
      <c r="F2" s="666"/>
      <c r="G2" s="666"/>
      <c r="H2" s="666"/>
      <c r="I2" s="666"/>
      <c r="J2" s="666"/>
      <c r="K2" s="666"/>
      <c r="L2" s="666"/>
    </row>
    <row r="3" spans="1:12" ht="18.75" customHeight="1" x14ac:dyDescent="0.25">
      <c r="A3" s="1"/>
      <c r="B3" s="529"/>
      <c r="C3" s="666"/>
      <c r="D3" s="666"/>
      <c r="E3" s="666"/>
      <c r="F3" s="666"/>
      <c r="G3" s="666"/>
      <c r="H3" s="666"/>
      <c r="I3" s="666"/>
      <c r="J3" s="666"/>
      <c r="K3" s="666"/>
      <c r="L3" s="666"/>
    </row>
    <row r="4" spans="1:12" ht="18.75" customHeight="1" x14ac:dyDescent="0.25">
      <c r="A4" s="1"/>
      <c r="B4" s="529"/>
      <c r="C4" s="666"/>
      <c r="D4" s="666"/>
      <c r="E4" s="666"/>
      <c r="F4" s="666"/>
      <c r="G4" s="666"/>
      <c r="H4" s="666"/>
      <c r="I4" s="666"/>
      <c r="J4" s="666"/>
      <c r="K4" s="666"/>
      <c r="L4" s="666"/>
    </row>
    <row r="5" spans="1:12" ht="18.75" customHeight="1" x14ac:dyDescent="0.25">
      <c r="A5" s="1"/>
      <c r="B5" s="529"/>
      <c r="C5" s="529"/>
      <c r="D5" s="529"/>
      <c r="E5" s="529"/>
      <c r="F5" s="529"/>
      <c r="G5" s="529"/>
      <c r="H5" s="529"/>
      <c r="I5" s="529"/>
      <c r="J5" s="2"/>
      <c r="K5" s="2"/>
      <c r="L5" s="2"/>
    </row>
    <row r="6" spans="1:12" ht="18.75" customHeight="1" x14ac:dyDescent="0.25">
      <c r="A6" s="1"/>
      <c r="B6" s="529"/>
      <c r="C6" s="529"/>
      <c r="D6" s="529"/>
      <c r="E6" s="529"/>
      <c r="F6" s="529"/>
      <c r="G6" s="529"/>
      <c r="H6" s="529"/>
      <c r="I6" s="529"/>
      <c r="J6" s="2"/>
      <c r="K6" s="2"/>
      <c r="L6" s="2"/>
    </row>
    <row r="7" spans="1:12" x14ac:dyDescent="0.25">
      <c r="A7" s="1"/>
      <c r="B7" s="529"/>
      <c r="C7" s="529"/>
      <c r="D7" s="529"/>
      <c r="E7" s="529"/>
      <c r="F7" s="529"/>
      <c r="G7" s="529"/>
      <c r="H7" s="529"/>
      <c r="I7" s="529"/>
      <c r="J7" s="2"/>
      <c r="K7" s="2"/>
      <c r="L7" s="2"/>
    </row>
    <row r="8" spans="1:12" x14ac:dyDescent="0.25">
      <c r="B8" s="667" t="s">
        <v>1</v>
      </c>
      <c r="C8" s="668"/>
      <c r="D8" s="668"/>
      <c r="E8" s="668"/>
      <c r="F8" s="668"/>
      <c r="G8" s="668"/>
      <c r="H8" s="668"/>
      <c r="I8" s="668"/>
      <c r="J8" s="668"/>
      <c r="K8" s="668"/>
      <c r="L8" s="668"/>
    </row>
    <row r="9" spans="1:12" x14ac:dyDescent="0.25">
      <c r="B9" s="659" t="s">
        <v>2</v>
      </c>
      <c r="C9" s="5"/>
      <c r="D9" s="5" t="s">
        <v>3</v>
      </c>
      <c r="E9" s="5" t="s">
        <v>4</v>
      </c>
      <c r="F9" s="662" t="s">
        <v>4</v>
      </c>
      <c r="G9" s="663"/>
      <c r="H9" s="662" t="s">
        <v>5</v>
      </c>
      <c r="I9" s="663"/>
      <c r="J9" s="6" t="s">
        <v>6</v>
      </c>
      <c r="K9" s="6" t="s">
        <v>7</v>
      </c>
      <c r="L9" s="6" t="s">
        <v>8</v>
      </c>
    </row>
    <row r="10" spans="1:12" x14ac:dyDescent="0.25">
      <c r="B10" s="660"/>
      <c r="C10" s="5" t="s">
        <v>9</v>
      </c>
      <c r="D10" s="7"/>
      <c r="E10" s="7"/>
      <c r="F10" s="664"/>
      <c r="G10" s="665"/>
      <c r="H10" s="664"/>
      <c r="I10" s="665"/>
      <c r="J10" s="8"/>
      <c r="K10" s="6"/>
      <c r="L10" s="6"/>
    </row>
    <row r="11" spans="1:12" x14ac:dyDescent="0.25">
      <c r="B11" s="661"/>
      <c r="C11" s="9" t="s">
        <v>10</v>
      </c>
      <c r="D11" s="9"/>
      <c r="E11" s="9"/>
      <c r="F11" s="662"/>
      <c r="G11" s="663"/>
      <c r="H11" s="662"/>
      <c r="I11" s="663"/>
      <c r="J11" s="10"/>
      <c r="K11" s="10"/>
      <c r="L11" s="10"/>
    </row>
    <row r="12" spans="1:12" x14ac:dyDescent="0.25">
      <c r="B12" s="5" t="s">
        <v>11</v>
      </c>
      <c r="C12" s="662"/>
      <c r="D12" s="669"/>
      <c r="E12" s="669"/>
      <c r="F12" s="669"/>
      <c r="G12" s="669"/>
      <c r="H12" s="669"/>
      <c r="I12" s="669"/>
      <c r="J12" s="669"/>
      <c r="K12" s="669"/>
      <c r="L12" s="663"/>
    </row>
    <row r="13" spans="1:12" ht="26.4" x14ac:dyDescent="0.25">
      <c r="B13" s="11" t="s">
        <v>12</v>
      </c>
      <c r="C13" s="670"/>
      <c r="D13" s="670"/>
      <c r="E13" s="670"/>
      <c r="F13" s="670"/>
      <c r="G13" s="670"/>
      <c r="H13" s="670"/>
      <c r="I13" s="670"/>
      <c r="J13" s="670"/>
      <c r="K13" s="670"/>
      <c r="L13" s="670"/>
    </row>
    <row r="14" spans="1:12" x14ac:dyDescent="0.25">
      <c r="B14" s="5" t="s">
        <v>13</v>
      </c>
      <c r="C14" s="671"/>
      <c r="D14" s="670"/>
      <c r="E14" s="670"/>
      <c r="F14" s="670"/>
      <c r="G14" s="670"/>
      <c r="H14" s="670"/>
      <c r="I14" s="670"/>
      <c r="J14" s="670"/>
      <c r="K14" s="670"/>
      <c r="L14" s="670"/>
    </row>
    <row r="15" spans="1:12" x14ac:dyDescent="0.25">
      <c r="B15" s="5" t="s">
        <v>14</v>
      </c>
      <c r="C15" s="658"/>
      <c r="D15" s="658"/>
      <c r="E15" s="658"/>
      <c r="F15" s="658"/>
      <c r="G15" s="658"/>
      <c r="H15" s="658"/>
      <c r="I15" s="658"/>
      <c r="J15" s="658"/>
      <c r="K15" s="658"/>
      <c r="L15" s="658"/>
    </row>
    <row r="16" spans="1:12" ht="26.4" x14ac:dyDescent="0.25">
      <c r="B16" s="11" t="s">
        <v>15</v>
      </c>
      <c r="C16" s="658"/>
      <c r="D16" s="658"/>
      <c r="E16" s="658"/>
      <c r="F16" s="658"/>
      <c r="G16" s="658"/>
      <c r="H16" s="658"/>
      <c r="I16" s="658"/>
      <c r="J16" s="658"/>
      <c r="K16" s="658"/>
      <c r="L16" s="658"/>
    </row>
    <row r="17" spans="1:22" x14ac:dyDescent="0.25">
      <c r="B17" s="5" t="s">
        <v>16</v>
      </c>
      <c r="C17" s="658"/>
      <c r="D17" s="658"/>
      <c r="E17" s="658"/>
      <c r="F17" s="658"/>
      <c r="G17" s="658"/>
      <c r="H17" s="658"/>
      <c r="I17" s="658"/>
      <c r="J17" s="658"/>
      <c r="K17" s="658"/>
      <c r="L17" s="658"/>
      <c r="M17" s="12"/>
      <c r="N17" s="12"/>
      <c r="O17" s="12"/>
      <c r="P17" s="12"/>
      <c r="Q17" s="12"/>
      <c r="R17" s="12"/>
      <c r="S17" s="12"/>
      <c r="T17" s="12"/>
      <c r="U17" s="12"/>
      <c r="V17" s="12"/>
    </row>
    <row r="18" spans="1:22" s="17" customFormat="1" ht="63" customHeight="1" x14ac:dyDescent="0.25">
      <c r="A18" s="13"/>
      <c r="B18" s="14" t="s">
        <v>17</v>
      </c>
      <c r="C18" s="650" t="s">
        <v>18</v>
      </c>
      <c r="D18" s="650"/>
      <c r="E18" s="15" t="s">
        <v>19</v>
      </c>
      <c r="F18" s="651" t="s">
        <v>20</v>
      </c>
      <c r="G18" s="651"/>
      <c r="H18" s="652" t="s">
        <v>21</v>
      </c>
      <c r="I18" s="653"/>
      <c r="J18" s="654"/>
      <c r="K18" s="655" t="s">
        <v>22</v>
      </c>
      <c r="L18" s="656"/>
      <c r="M18" s="16"/>
      <c r="N18" s="16"/>
      <c r="O18" s="16"/>
      <c r="P18" s="16"/>
      <c r="Q18" s="16"/>
      <c r="R18" s="16"/>
      <c r="S18" s="16"/>
      <c r="T18" s="16"/>
      <c r="U18" s="16"/>
      <c r="V18" s="16"/>
    </row>
    <row r="19" spans="1:22" x14ac:dyDescent="0.25">
      <c r="B19" s="18"/>
      <c r="C19" s="657"/>
      <c r="D19" s="657"/>
      <c r="E19" s="18"/>
      <c r="F19" s="657"/>
      <c r="G19" s="657"/>
      <c r="H19" s="657"/>
      <c r="I19" s="657"/>
      <c r="J19" s="18"/>
      <c r="K19" s="18"/>
      <c r="L19" s="19"/>
      <c r="M19" s="16"/>
      <c r="N19" s="16"/>
      <c r="O19" s="16"/>
      <c r="P19" s="16"/>
      <c r="Q19" s="16"/>
      <c r="R19" s="16"/>
      <c r="S19" s="16"/>
      <c r="T19" s="16"/>
      <c r="U19" s="16"/>
      <c r="V19" s="16"/>
    </row>
    <row r="20" spans="1:22" ht="15" customHeight="1" x14ac:dyDescent="0.25">
      <c r="B20" s="643" t="s">
        <v>23</v>
      </c>
      <c r="C20" s="643"/>
      <c r="D20" s="643"/>
      <c r="E20" s="643"/>
      <c r="F20" s="643"/>
      <c r="G20" s="643"/>
      <c r="H20" s="643"/>
      <c r="I20" s="643"/>
      <c r="J20" s="20">
        <v>0.32</v>
      </c>
      <c r="K20" s="21"/>
      <c r="L20" s="22">
        <f>(F59+H59)*J20/J59</f>
        <v>0.30315789473684207</v>
      </c>
      <c r="M20" s="16"/>
      <c r="N20" s="16"/>
      <c r="O20" s="16"/>
      <c r="P20" s="16"/>
      <c r="Q20" s="16"/>
      <c r="R20" s="16"/>
      <c r="S20" s="16"/>
      <c r="T20" s="16"/>
      <c r="U20" s="16"/>
      <c r="V20" s="16"/>
    </row>
    <row r="21" spans="1:22" ht="15" customHeight="1" x14ac:dyDescent="0.25">
      <c r="B21" s="543" t="s">
        <v>24</v>
      </c>
      <c r="C21" s="543"/>
      <c r="D21" s="543"/>
      <c r="E21" s="543"/>
      <c r="F21" s="23" t="s">
        <v>25</v>
      </c>
      <c r="G21" s="23" t="s">
        <v>26</v>
      </c>
      <c r="H21" s="23" t="s">
        <v>27</v>
      </c>
      <c r="I21" s="23" t="s">
        <v>28</v>
      </c>
      <c r="J21" s="544" t="s">
        <v>29</v>
      </c>
      <c r="K21" s="545"/>
      <c r="L21" s="545"/>
      <c r="M21" s="16"/>
      <c r="N21" s="16"/>
      <c r="O21" s="16"/>
      <c r="P21" s="16"/>
      <c r="Q21" s="16"/>
      <c r="R21" s="16"/>
      <c r="S21" s="16"/>
      <c r="T21" s="16"/>
      <c r="U21" s="16"/>
      <c r="V21" s="16"/>
    </row>
    <row r="22" spans="1:22" s="26" customFormat="1" ht="78.900000000000006" customHeight="1" x14ac:dyDescent="0.25">
      <c r="A22" s="24">
        <v>1</v>
      </c>
      <c r="B22" s="555" t="s">
        <v>30</v>
      </c>
      <c r="C22" s="556"/>
      <c r="D22" s="556"/>
      <c r="E22" s="557"/>
      <c r="F22" s="25">
        <v>1</v>
      </c>
      <c r="G22" s="25"/>
      <c r="H22" s="25"/>
      <c r="I22" s="25"/>
      <c r="J22" s="639" t="s">
        <v>31</v>
      </c>
      <c r="K22" s="639"/>
      <c r="L22" s="639"/>
      <c r="M22" s="16"/>
      <c r="N22" s="16"/>
      <c r="O22" s="16"/>
      <c r="P22" s="16"/>
      <c r="Q22" s="16"/>
      <c r="R22" s="16"/>
      <c r="S22" s="16"/>
      <c r="T22" s="16"/>
      <c r="U22" s="16"/>
      <c r="V22" s="16"/>
    </row>
    <row r="23" spans="1:22" s="26" customFormat="1" ht="42.6" customHeight="1" x14ac:dyDescent="0.25">
      <c r="A23" s="24">
        <v>2</v>
      </c>
      <c r="B23" s="555" t="s">
        <v>32</v>
      </c>
      <c r="C23" s="556"/>
      <c r="D23" s="556"/>
      <c r="E23" s="557"/>
      <c r="F23" s="25"/>
      <c r="G23" s="25">
        <v>1</v>
      </c>
      <c r="H23" s="25"/>
      <c r="I23" s="25"/>
      <c r="J23" s="644" t="s">
        <v>33</v>
      </c>
      <c r="K23" s="645"/>
      <c r="L23" s="646"/>
    </row>
    <row r="24" spans="1:22" s="26" customFormat="1" ht="44.1" customHeight="1" x14ac:dyDescent="0.25">
      <c r="A24" s="24">
        <v>3</v>
      </c>
      <c r="B24" s="555" t="s">
        <v>34</v>
      </c>
      <c r="C24" s="556"/>
      <c r="D24" s="556"/>
      <c r="E24" s="557"/>
      <c r="F24" s="25"/>
      <c r="G24" s="25"/>
      <c r="H24" s="25">
        <v>1</v>
      </c>
      <c r="I24" s="25"/>
      <c r="J24" s="647"/>
      <c r="K24" s="648"/>
      <c r="L24" s="649"/>
    </row>
    <row r="25" spans="1:22" s="26" customFormat="1" ht="93" customHeight="1" x14ac:dyDescent="0.25">
      <c r="A25" s="24">
        <v>4</v>
      </c>
      <c r="B25" s="555" t="s">
        <v>35</v>
      </c>
      <c r="C25" s="556"/>
      <c r="D25" s="556"/>
      <c r="E25" s="557"/>
      <c r="F25" s="25"/>
      <c r="G25" s="25"/>
      <c r="H25" s="25"/>
      <c r="I25" s="25">
        <v>1</v>
      </c>
      <c r="J25" s="639" t="s">
        <v>36</v>
      </c>
      <c r="K25" s="639"/>
      <c r="L25" s="639"/>
    </row>
    <row r="26" spans="1:22" s="26" customFormat="1" ht="81" customHeight="1" x14ac:dyDescent="0.25">
      <c r="A26" s="24">
        <v>5</v>
      </c>
      <c r="B26" s="640" t="s">
        <v>37</v>
      </c>
      <c r="C26" s="641"/>
      <c r="D26" s="641"/>
      <c r="E26" s="642"/>
      <c r="F26" s="25">
        <v>1</v>
      </c>
      <c r="G26" s="25"/>
      <c r="H26" s="25"/>
      <c r="I26" s="25"/>
      <c r="J26" s="639" t="s">
        <v>38</v>
      </c>
      <c r="K26" s="639"/>
      <c r="L26" s="639"/>
    </row>
    <row r="27" spans="1:22" s="26" customFormat="1" ht="51" customHeight="1" x14ac:dyDescent="0.25">
      <c r="A27" s="24">
        <v>6</v>
      </c>
      <c r="B27" s="640" t="s">
        <v>39</v>
      </c>
      <c r="C27" s="641"/>
      <c r="D27" s="641"/>
      <c r="E27" s="642"/>
      <c r="F27" s="25">
        <v>1</v>
      </c>
      <c r="G27" s="25"/>
      <c r="H27" s="25"/>
      <c r="I27" s="25"/>
      <c r="J27" s="639" t="s">
        <v>40</v>
      </c>
      <c r="K27" s="639"/>
      <c r="L27" s="639"/>
    </row>
    <row r="28" spans="1:22" s="26" customFormat="1" ht="87.9" customHeight="1" x14ac:dyDescent="0.25">
      <c r="A28" s="24">
        <v>7</v>
      </c>
      <c r="B28" s="640" t="s">
        <v>41</v>
      </c>
      <c r="C28" s="641"/>
      <c r="D28" s="641"/>
      <c r="E28" s="642"/>
      <c r="F28" s="25">
        <v>1</v>
      </c>
      <c r="G28" s="25"/>
      <c r="H28" s="25"/>
      <c r="I28" s="25"/>
      <c r="J28" s="639" t="s">
        <v>42</v>
      </c>
      <c r="K28" s="639"/>
      <c r="L28" s="639"/>
      <c r="M28" s="3"/>
    </row>
    <row r="29" spans="1:22" s="26" customFormat="1" ht="62.1" customHeight="1" x14ac:dyDescent="0.25">
      <c r="A29" s="24">
        <v>8</v>
      </c>
      <c r="B29" s="640" t="s">
        <v>43</v>
      </c>
      <c r="C29" s="641"/>
      <c r="D29" s="641"/>
      <c r="E29" s="642"/>
      <c r="F29" s="25">
        <v>1</v>
      </c>
      <c r="G29" s="25"/>
      <c r="H29" s="25"/>
      <c r="I29" s="25"/>
      <c r="J29" s="639" t="s">
        <v>44</v>
      </c>
      <c r="K29" s="639"/>
      <c r="L29" s="639"/>
      <c r="M29" s="27"/>
    </row>
    <row r="30" spans="1:22" s="26" customFormat="1" ht="45.6" customHeight="1" x14ac:dyDescent="0.25">
      <c r="A30" s="24">
        <v>9</v>
      </c>
      <c r="B30" s="640" t="s">
        <v>45</v>
      </c>
      <c r="C30" s="641"/>
      <c r="D30" s="641"/>
      <c r="E30" s="642"/>
      <c r="F30" s="25">
        <v>1</v>
      </c>
      <c r="G30" s="25"/>
      <c r="H30" s="25"/>
      <c r="I30" s="25"/>
      <c r="J30" s="639" t="s">
        <v>46</v>
      </c>
      <c r="K30" s="639"/>
      <c r="L30" s="639"/>
    </row>
    <row r="31" spans="1:22" s="26" customFormat="1" ht="24.9" customHeight="1" x14ac:dyDescent="0.25">
      <c r="A31" s="24">
        <v>10</v>
      </c>
      <c r="B31" s="547" t="s">
        <v>47</v>
      </c>
      <c r="C31" s="548"/>
      <c r="D31" s="548"/>
      <c r="E31" s="549"/>
      <c r="F31" s="25">
        <v>1</v>
      </c>
      <c r="G31" s="25"/>
      <c r="H31" s="25"/>
      <c r="I31" s="25"/>
      <c r="J31" s="630" t="s">
        <v>48</v>
      </c>
      <c r="K31" s="631"/>
      <c r="L31" s="632"/>
      <c r="M31" s="3"/>
    </row>
    <row r="32" spans="1:22" s="26" customFormat="1" ht="24.9" customHeight="1" x14ac:dyDescent="0.25">
      <c r="A32" s="24">
        <v>11</v>
      </c>
      <c r="B32" s="547" t="s">
        <v>49</v>
      </c>
      <c r="C32" s="548"/>
      <c r="D32" s="548"/>
      <c r="E32" s="549"/>
      <c r="F32" s="25">
        <v>1</v>
      </c>
      <c r="G32" s="25"/>
      <c r="H32" s="25"/>
      <c r="I32" s="25"/>
      <c r="J32" s="636"/>
      <c r="K32" s="637"/>
      <c r="L32" s="638"/>
    </row>
    <row r="33" spans="1:15" s="26" customFormat="1" ht="24.9" customHeight="1" x14ac:dyDescent="0.25">
      <c r="A33" s="24">
        <v>12</v>
      </c>
      <c r="B33" s="547" t="s">
        <v>50</v>
      </c>
      <c r="C33" s="548"/>
      <c r="D33" s="548"/>
      <c r="E33" s="549"/>
      <c r="F33" s="25">
        <v>1</v>
      </c>
      <c r="G33" s="25"/>
      <c r="H33" s="25"/>
      <c r="I33" s="25"/>
      <c r="J33" s="636"/>
      <c r="K33" s="637"/>
      <c r="L33" s="638"/>
    </row>
    <row r="34" spans="1:15" s="26" customFormat="1" ht="39.6" customHeight="1" x14ac:dyDescent="0.25">
      <c r="A34" s="24">
        <v>13</v>
      </c>
      <c r="B34" s="547" t="s">
        <v>51</v>
      </c>
      <c r="C34" s="548"/>
      <c r="D34" s="548"/>
      <c r="E34" s="549"/>
      <c r="F34" s="25">
        <v>1</v>
      </c>
      <c r="G34" s="25"/>
      <c r="H34" s="25"/>
      <c r="I34" s="25"/>
      <c r="J34" s="633"/>
      <c r="K34" s="634"/>
      <c r="L34" s="635"/>
    </row>
    <row r="35" spans="1:15" s="26" customFormat="1" ht="48.6" customHeight="1" x14ac:dyDescent="0.25">
      <c r="A35" s="24">
        <v>14</v>
      </c>
      <c r="B35" s="555" t="s">
        <v>52</v>
      </c>
      <c r="C35" s="556"/>
      <c r="D35" s="556"/>
      <c r="E35" s="557"/>
      <c r="F35" s="25">
        <v>1</v>
      </c>
      <c r="G35" s="25"/>
      <c r="H35" s="25"/>
      <c r="I35" s="25"/>
      <c r="J35" s="578" t="s">
        <v>53</v>
      </c>
      <c r="K35" s="579"/>
      <c r="L35" s="579"/>
    </row>
    <row r="36" spans="1:15" s="26" customFormat="1" ht="119.4" customHeight="1" x14ac:dyDescent="0.25">
      <c r="A36" s="24">
        <v>15</v>
      </c>
      <c r="B36" s="555" t="s">
        <v>54</v>
      </c>
      <c r="C36" s="556"/>
      <c r="D36" s="556"/>
      <c r="E36" s="557"/>
      <c r="F36" s="25">
        <v>1</v>
      </c>
      <c r="G36" s="25"/>
      <c r="H36" s="25"/>
      <c r="I36" s="25"/>
      <c r="J36" s="639" t="s">
        <v>55</v>
      </c>
      <c r="K36" s="639"/>
      <c r="L36" s="639"/>
      <c r="O36" s="26" t="s">
        <v>56</v>
      </c>
    </row>
    <row r="37" spans="1:15" s="26" customFormat="1" ht="23.4" customHeight="1" x14ac:dyDescent="0.25">
      <c r="A37" s="24">
        <v>16</v>
      </c>
      <c r="B37" s="547" t="s">
        <v>57</v>
      </c>
      <c r="C37" s="548"/>
      <c r="D37" s="548"/>
      <c r="E37" s="549"/>
      <c r="F37" s="25">
        <v>1</v>
      </c>
      <c r="G37" s="25"/>
      <c r="H37" s="25"/>
      <c r="I37" s="25"/>
      <c r="J37" s="630" t="s">
        <v>58</v>
      </c>
      <c r="K37" s="631"/>
      <c r="L37" s="632"/>
    </row>
    <row r="38" spans="1:15" s="26" customFormat="1" ht="23.4" customHeight="1" x14ac:dyDescent="0.25">
      <c r="A38" s="24">
        <v>17</v>
      </c>
      <c r="B38" s="547" t="s">
        <v>59</v>
      </c>
      <c r="C38" s="548"/>
      <c r="D38" s="548"/>
      <c r="E38" s="549"/>
      <c r="F38" s="25">
        <v>1</v>
      </c>
      <c r="G38" s="25"/>
      <c r="H38" s="25"/>
      <c r="I38" s="25"/>
      <c r="J38" s="636"/>
      <c r="K38" s="637"/>
      <c r="L38" s="638"/>
    </row>
    <row r="39" spans="1:15" s="26" customFormat="1" ht="23.4" customHeight="1" x14ac:dyDescent="0.25">
      <c r="A39" s="24">
        <v>18</v>
      </c>
      <c r="B39" s="547" t="s">
        <v>60</v>
      </c>
      <c r="C39" s="548"/>
      <c r="D39" s="548"/>
      <c r="E39" s="549"/>
      <c r="F39" s="25">
        <v>1</v>
      </c>
      <c r="G39" s="25"/>
      <c r="H39" s="25"/>
      <c r="I39" s="25"/>
      <c r="J39" s="636"/>
      <c r="K39" s="637"/>
      <c r="L39" s="638"/>
    </row>
    <row r="40" spans="1:15" s="26" customFormat="1" ht="23.4" customHeight="1" x14ac:dyDescent="0.25">
      <c r="A40" s="24">
        <v>19</v>
      </c>
      <c r="B40" s="547" t="s">
        <v>61</v>
      </c>
      <c r="C40" s="548"/>
      <c r="D40" s="548"/>
      <c r="E40" s="549"/>
      <c r="F40" s="25">
        <v>1</v>
      </c>
      <c r="G40" s="25"/>
      <c r="H40" s="25"/>
      <c r="I40" s="25"/>
      <c r="J40" s="636"/>
      <c r="K40" s="637"/>
      <c r="L40" s="638"/>
    </row>
    <row r="41" spans="1:15" s="26" customFormat="1" ht="23.4" customHeight="1" x14ac:dyDescent="0.25">
      <c r="A41" s="24">
        <v>20</v>
      </c>
      <c r="B41" s="547" t="s">
        <v>62</v>
      </c>
      <c r="C41" s="548"/>
      <c r="D41" s="548"/>
      <c r="E41" s="549"/>
      <c r="F41" s="25">
        <v>1</v>
      </c>
      <c r="G41" s="25"/>
      <c r="H41" s="25"/>
      <c r="I41" s="25"/>
      <c r="J41" s="633"/>
      <c r="K41" s="634"/>
      <c r="L41" s="635"/>
    </row>
    <row r="42" spans="1:15" s="26" customFormat="1" ht="57" customHeight="1" x14ac:dyDescent="0.25">
      <c r="A42" s="24">
        <v>21</v>
      </c>
      <c r="B42" s="555" t="s">
        <v>63</v>
      </c>
      <c r="C42" s="556"/>
      <c r="D42" s="556"/>
      <c r="E42" s="557"/>
      <c r="F42" s="25">
        <v>1</v>
      </c>
      <c r="G42" s="25"/>
      <c r="H42" s="25"/>
      <c r="I42" s="25"/>
      <c r="J42" s="639" t="s">
        <v>64</v>
      </c>
      <c r="K42" s="639"/>
      <c r="L42" s="639"/>
    </row>
    <row r="43" spans="1:15" s="26" customFormat="1" ht="14.4" customHeight="1" x14ac:dyDescent="0.25">
      <c r="A43" s="24">
        <v>22</v>
      </c>
      <c r="B43" s="547" t="s">
        <v>65</v>
      </c>
      <c r="C43" s="548"/>
      <c r="D43" s="548"/>
      <c r="E43" s="549"/>
      <c r="F43" s="25">
        <v>1</v>
      </c>
      <c r="G43" s="25"/>
      <c r="H43" s="25"/>
      <c r="I43" s="25"/>
      <c r="J43" s="630" t="s">
        <v>66</v>
      </c>
      <c r="K43" s="631"/>
      <c r="L43" s="632"/>
    </row>
    <row r="44" spans="1:15" s="26" customFormat="1" ht="26.1" customHeight="1" x14ac:dyDescent="0.25">
      <c r="A44" s="24">
        <v>23</v>
      </c>
      <c r="B44" s="547" t="s">
        <v>67</v>
      </c>
      <c r="C44" s="548"/>
      <c r="D44" s="548"/>
      <c r="E44" s="549"/>
      <c r="F44" s="25">
        <v>1</v>
      </c>
      <c r="G44" s="25"/>
      <c r="H44" s="25"/>
      <c r="I44" s="25"/>
      <c r="J44" s="636"/>
      <c r="K44" s="637"/>
      <c r="L44" s="638"/>
    </row>
    <row r="45" spans="1:15" s="26" customFormat="1" x14ac:dyDescent="0.25">
      <c r="A45" s="24">
        <v>24</v>
      </c>
      <c r="B45" s="547" t="s">
        <v>68</v>
      </c>
      <c r="C45" s="548"/>
      <c r="D45" s="548"/>
      <c r="E45" s="549"/>
      <c r="F45" s="25">
        <v>1</v>
      </c>
      <c r="G45" s="25"/>
      <c r="H45" s="25"/>
      <c r="I45" s="25"/>
      <c r="J45" s="636"/>
      <c r="K45" s="637"/>
      <c r="L45" s="638"/>
    </row>
    <row r="46" spans="1:15" s="26" customFormat="1" x14ac:dyDescent="0.25">
      <c r="A46" s="24">
        <v>25</v>
      </c>
      <c r="B46" s="547" t="s">
        <v>69</v>
      </c>
      <c r="C46" s="548"/>
      <c r="D46" s="548"/>
      <c r="E46" s="549"/>
      <c r="F46" s="25">
        <v>1</v>
      </c>
      <c r="G46" s="25"/>
      <c r="H46" s="25"/>
      <c r="I46" s="25"/>
      <c r="J46" s="636"/>
      <c r="K46" s="637"/>
      <c r="L46" s="638"/>
    </row>
    <row r="47" spans="1:15" s="26" customFormat="1" x14ac:dyDescent="0.25">
      <c r="A47" s="24">
        <v>26</v>
      </c>
      <c r="B47" s="547" t="s">
        <v>70</v>
      </c>
      <c r="C47" s="548"/>
      <c r="D47" s="548"/>
      <c r="E47" s="549"/>
      <c r="F47" s="25">
        <v>1</v>
      </c>
      <c r="G47" s="25"/>
      <c r="H47" s="25"/>
      <c r="I47" s="25"/>
      <c r="J47" s="636"/>
      <c r="K47" s="637"/>
      <c r="L47" s="638"/>
    </row>
    <row r="48" spans="1:15" s="26" customFormat="1" x14ac:dyDescent="0.25">
      <c r="A48" s="24">
        <v>27</v>
      </c>
      <c r="B48" s="547" t="s">
        <v>71</v>
      </c>
      <c r="C48" s="548"/>
      <c r="D48" s="548"/>
      <c r="E48" s="549"/>
      <c r="F48" s="25">
        <v>1</v>
      </c>
      <c r="G48" s="25"/>
      <c r="H48" s="25"/>
      <c r="I48" s="25"/>
      <c r="J48" s="636"/>
      <c r="K48" s="637"/>
      <c r="L48" s="638"/>
    </row>
    <row r="49" spans="1:15" s="26" customFormat="1" x14ac:dyDescent="0.25">
      <c r="A49" s="24">
        <v>28</v>
      </c>
      <c r="B49" s="547" t="s">
        <v>72</v>
      </c>
      <c r="C49" s="548"/>
      <c r="D49" s="548"/>
      <c r="E49" s="549"/>
      <c r="F49" s="25">
        <v>1</v>
      </c>
      <c r="G49" s="25"/>
      <c r="H49" s="25"/>
      <c r="I49" s="25"/>
      <c r="J49" s="636"/>
      <c r="K49" s="637"/>
      <c r="L49" s="638"/>
    </row>
    <row r="50" spans="1:15" s="26" customFormat="1" x14ac:dyDescent="0.25">
      <c r="A50" s="24">
        <v>29</v>
      </c>
      <c r="B50" s="547" t="s">
        <v>73</v>
      </c>
      <c r="C50" s="548"/>
      <c r="D50" s="548"/>
      <c r="E50" s="549"/>
      <c r="F50" s="25">
        <v>1</v>
      </c>
      <c r="G50" s="25"/>
      <c r="H50" s="25"/>
      <c r="I50" s="25"/>
      <c r="J50" s="636"/>
      <c r="K50" s="637"/>
      <c r="L50" s="638"/>
    </row>
    <row r="51" spans="1:15" s="26" customFormat="1" x14ac:dyDescent="0.25">
      <c r="A51" s="24">
        <v>30</v>
      </c>
      <c r="B51" s="547" t="s">
        <v>74</v>
      </c>
      <c r="C51" s="548"/>
      <c r="D51" s="548"/>
      <c r="E51" s="549"/>
      <c r="F51" s="25">
        <v>1</v>
      </c>
      <c r="G51" s="25"/>
      <c r="H51" s="25"/>
      <c r="I51" s="25"/>
      <c r="J51" s="636"/>
      <c r="K51" s="637"/>
      <c r="L51" s="638"/>
    </row>
    <row r="52" spans="1:15" s="26" customFormat="1" x14ac:dyDescent="0.25">
      <c r="A52" s="24">
        <v>31</v>
      </c>
      <c r="B52" s="547" t="s">
        <v>75</v>
      </c>
      <c r="C52" s="548"/>
      <c r="D52" s="548"/>
      <c r="E52" s="549"/>
      <c r="F52" s="25">
        <v>1</v>
      </c>
      <c r="G52" s="25"/>
      <c r="H52" s="25"/>
      <c r="I52" s="25"/>
      <c r="J52" s="636"/>
      <c r="K52" s="637"/>
      <c r="L52" s="638"/>
    </row>
    <row r="53" spans="1:15" s="26" customFormat="1" x14ac:dyDescent="0.25">
      <c r="A53" s="24">
        <v>32</v>
      </c>
      <c r="B53" s="547" t="s">
        <v>76</v>
      </c>
      <c r="C53" s="548"/>
      <c r="D53" s="548"/>
      <c r="E53" s="549"/>
      <c r="F53" s="25">
        <v>1</v>
      </c>
      <c r="G53" s="25"/>
      <c r="H53" s="25"/>
      <c r="I53" s="25"/>
      <c r="J53" s="636"/>
      <c r="K53" s="637"/>
      <c r="L53" s="638"/>
    </row>
    <row r="54" spans="1:15" s="26" customFormat="1" x14ac:dyDescent="0.25">
      <c r="A54" s="24">
        <v>33</v>
      </c>
      <c r="B54" s="547" t="s">
        <v>77</v>
      </c>
      <c r="C54" s="548"/>
      <c r="D54" s="548"/>
      <c r="E54" s="549"/>
      <c r="F54" s="25">
        <v>1</v>
      </c>
      <c r="G54" s="25"/>
      <c r="H54" s="25"/>
      <c r="I54" s="25"/>
      <c r="J54" s="636"/>
      <c r="K54" s="637"/>
      <c r="L54" s="638"/>
    </row>
    <row r="55" spans="1:15" s="26" customFormat="1" x14ac:dyDescent="0.25">
      <c r="A55" s="24">
        <v>34</v>
      </c>
      <c r="B55" s="547" t="s">
        <v>78</v>
      </c>
      <c r="C55" s="548"/>
      <c r="D55" s="548"/>
      <c r="E55" s="549"/>
      <c r="F55" s="25">
        <v>1</v>
      </c>
      <c r="G55" s="25"/>
      <c r="H55" s="25"/>
      <c r="I55" s="25"/>
      <c r="J55" s="636"/>
      <c r="K55" s="637"/>
      <c r="L55" s="638"/>
    </row>
    <row r="56" spans="1:15" s="26" customFormat="1" x14ac:dyDescent="0.25">
      <c r="A56" s="24">
        <v>35</v>
      </c>
      <c r="B56" s="547" t="s">
        <v>79</v>
      </c>
      <c r="C56" s="548"/>
      <c r="D56" s="548"/>
      <c r="E56" s="549"/>
      <c r="F56" s="25">
        <v>1</v>
      </c>
      <c r="G56" s="25"/>
      <c r="H56" s="25"/>
      <c r="I56" s="25"/>
      <c r="J56" s="636"/>
      <c r="K56" s="637"/>
      <c r="L56" s="638"/>
    </row>
    <row r="57" spans="1:15" s="26" customFormat="1" ht="28.5" customHeight="1" x14ac:dyDescent="0.25">
      <c r="A57" s="24">
        <v>36</v>
      </c>
      <c r="B57" s="547" t="s">
        <v>80</v>
      </c>
      <c r="C57" s="548"/>
      <c r="D57" s="548"/>
      <c r="E57" s="549"/>
      <c r="F57" s="25">
        <v>1</v>
      </c>
      <c r="G57" s="25"/>
      <c r="H57" s="25"/>
      <c r="I57" s="25"/>
      <c r="J57" s="636"/>
      <c r="K57" s="637"/>
      <c r="L57" s="638"/>
    </row>
    <row r="58" spans="1:15" s="26" customFormat="1" x14ac:dyDescent="0.25">
      <c r="A58" s="24">
        <v>37</v>
      </c>
      <c r="B58" s="555" t="s">
        <v>81</v>
      </c>
      <c r="C58" s="556"/>
      <c r="D58" s="556"/>
      <c r="E58" s="557"/>
      <c r="F58" s="25">
        <v>1</v>
      </c>
      <c r="G58" s="25"/>
      <c r="H58" s="25">
        <v>1</v>
      </c>
      <c r="I58" s="25"/>
      <c r="J58" s="633"/>
      <c r="K58" s="634"/>
      <c r="L58" s="635"/>
    </row>
    <row r="59" spans="1:15" s="26" customFormat="1" x14ac:dyDescent="0.25">
      <c r="A59" s="24"/>
      <c r="B59" s="627" t="s">
        <v>82</v>
      </c>
      <c r="C59" s="627"/>
      <c r="D59" s="627"/>
      <c r="E59" s="627"/>
      <c r="F59" s="28">
        <f>SUM(F22:F58)</f>
        <v>34</v>
      </c>
      <c r="G59" s="28">
        <f>SUM(G22:G58)</f>
        <v>1</v>
      </c>
      <c r="H59" s="28">
        <f>SUM(H22:H58)</f>
        <v>2</v>
      </c>
      <c r="I59" s="28">
        <f>SUM(I22:I58)</f>
        <v>1</v>
      </c>
      <c r="J59" s="617">
        <f>SUM(F59:I59)</f>
        <v>38</v>
      </c>
      <c r="K59" s="617"/>
      <c r="L59" s="617"/>
    </row>
    <row r="60" spans="1:15" x14ac:dyDescent="0.25">
      <c r="B60" s="539" t="s">
        <v>83</v>
      </c>
      <c r="C60" s="539"/>
      <c r="D60" s="539"/>
      <c r="E60" s="539"/>
      <c r="F60" s="539"/>
      <c r="G60" s="539"/>
      <c r="H60" s="539"/>
      <c r="I60" s="539"/>
      <c r="J60" s="539"/>
      <c r="K60" s="539"/>
      <c r="L60" s="539"/>
      <c r="M60" s="29"/>
      <c r="N60" s="29"/>
      <c r="O60" s="29"/>
    </row>
    <row r="61" spans="1:15" x14ac:dyDescent="0.25">
      <c r="B61" s="542" t="s">
        <v>84</v>
      </c>
      <c r="C61" s="542"/>
      <c r="D61" s="542"/>
      <c r="E61" s="542"/>
      <c r="F61" s="542"/>
      <c r="G61" s="542"/>
      <c r="H61" s="542"/>
      <c r="I61" s="542"/>
      <c r="J61" s="30">
        <v>0.1</v>
      </c>
      <c r="K61" s="21"/>
      <c r="L61" s="22">
        <f>(F75+H75)*J61/J75</f>
        <v>4.1666666666666664E-2</v>
      </c>
      <c r="M61" s="29"/>
      <c r="N61" s="29"/>
      <c r="O61" s="29"/>
    </row>
    <row r="62" spans="1:15" x14ac:dyDescent="0.25">
      <c r="B62" s="543" t="s">
        <v>24</v>
      </c>
      <c r="C62" s="543"/>
      <c r="D62" s="543"/>
      <c r="E62" s="543"/>
      <c r="F62" s="23" t="s">
        <v>25</v>
      </c>
      <c r="G62" s="23" t="s">
        <v>26</v>
      </c>
      <c r="H62" s="23" t="s">
        <v>27</v>
      </c>
      <c r="I62" s="23" t="s">
        <v>28</v>
      </c>
      <c r="J62" s="544" t="s">
        <v>29</v>
      </c>
      <c r="K62" s="545"/>
      <c r="L62" s="545"/>
      <c r="M62" s="29"/>
      <c r="N62" s="29"/>
      <c r="O62" s="29"/>
    </row>
    <row r="63" spans="1:15" ht="18.600000000000001" customHeight="1" x14ac:dyDescent="0.25">
      <c r="A63" s="4">
        <v>1</v>
      </c>
      <c r="B63" s="547" t="s">
        <v>85</v>
      </c>
      <c r="C63" s="548"/>
      <c r="D63" s="548"/>
      <c r="E63" s="549"/>
      <c r="F63" s="25">
        <v>1</v>
      </c>
      <c r="G63" s="25"/>
      <c r="H63" s="25"/>
      <c r="I63" s="25"/>
      <c r="J63" s="630" t="s">
        <v>86</v>
      </c>
      <c r="K63" s="631"/>
      <c r="L63" s="632"/>
      <c r="M63" s="29"/>
      <c r="N63" s="29"/>
      <c r="O63" s="29"/>
    </row>
    <row r="64" spans="1:15" x14ac:dyDescent="0.25">
      <c r="A64" s="4">
        <v>2</v>
      </c>
      <c r="B64" s="547" t="s">
        <v>87</v>
      </c>
      <c r="C64" s="548"/>
      <c r="D64" s="548"/>
      <c r="E64" s="549"/>
      <c r="F64" s="25">
        <v>1</v>
      </c>
      <c r="G64" s="25"/>
      <c r="H64" s="25"/>
      <c r="I64" s="25"/>
      <c r="J64" s="636"/>
      <c r="K64" s="637"/>
      <c r="L64" s="638"/>
      <c r="M64" s="29"/>
      <c r="N64" s="29"/>
      <c r="O64" s="29"/>
    </row>
    <row r="65" spans="1:15" x14ac:dyDescent="0.25">
      <c r="A65" s="4">
        <v>3</v>
      </c>
      <c r="B65" s="547" t="s">
        <v>88</v>
      </c>
      <c r="C65" s="548"/>
      <c r="D65" s="548"/>
      <c r="E65" s="549"/>
      <c r="F65" s="25">
        <v>1</v>
      </c>
      <c r="G65" s="25"/>
      <c r="H65" s="25"/>
      <c r="I65" s="25"/>
      <c r="J65" s="636"/>
      <c r="K65" s="637"/>
      <c r="L65" s="638"/>
      <c r="M65" s="29"/>
      <c r="N65" s="29"/>
      <c r="O65" s="29"/>
    </row>
    <row r="66" spans="1:15" x14ac:dyDescent="0.25">
      <c r="A66" s="4">
        <v>4</v>
      </c>
      <c r="B66" s="547" t="s">
        <v>89</v>
      </c>
      <c r="C66" s="548"/>
      <c r="D66" s="548"/>
      <c r="E66" s="549"/>
      <c r="F66" s="25">
        <v>1</v>
      </c>
      <c r="G66" s="25"/>
      <c r="H66" s="25"/>
      <c r="I66" s="25"/>
      <c r="J66" s="636"/>
      <c r="K66" s="637"/>
      <c r="L66" s="638"/>
      <c r="M66" s="29"/>
      <c r="N66" s="29"/>
      <c r="O66" s="29"/>
    </row>
    <row r="67" spans="1:15" x14ac:dyDescent="0.25">
      <c r="A67" s="4">
        <v>5</v>
      </c>
      <c r="B67" s="547" t="s">
        <v>90</v>
      </c>
      <c r="C67" s="548"/>
      <c r="D67" s="548"/>
      <c r="E67" s="549"/>
      <c r="F67" s="25"/>
      <c r="G67" s="25">
        <v>1</v>
      </c>
      <c r="H67" s="25"/>
      <c r="I67" s="25"/>
      <c r="J67" s="636"/>
      <c r="K67" s="637"/>
      <c r="L67" s="638"/>
      <c r="M67" s="29"/>
      <c r="N67" s="29"/>
      <c r="O67" s="29"/>
    </row>
    <row r="68" spans="1:15" x14ac:dyDescent="0.25">
      <c r="A68" s="4">
        <v>6</v>
      </c>
      <c r="B68" s="547" t="s">
        <v>91</v>
      </c>
      <c r="C68" s="548"/>
      <c r="D68" s="548"/>
      <c r="E68" s="549"/>
      <c r="F68" s="25"/>
      <c r="G68" s="25">
        <v>1</v>
      </c>
      <c r="H68" s="25"/>
      <c r="I68" s="25"/>
      <c r="J68" s="633"/>
      <c r="K68" s="634"/>
      <c r="L68" s="635"/>
      <c r="M68" s="29"/>
      <c r="N68" s="29"/>
      <c r="O68" s="29"/>
    </row>
    <row r="69" spans="1:15" ht="30.9" customHeight="1" x14ac:dyDescent="0.25">
      <c r="A69" s="4">
        <v>7</v>
      </c>
      <c r="B69" s="547" t="s">
        <v>92</v>
      </c>
      <c r="C69" s="548"/>
      <c r="D69" s="548"/>
      <c r="E69" s="549"/>
      <c r="F69" s="25"/>
      <c r="G69" s="25">
        <v>1</v>
      </c>
      <c r="H69" s="25"/>
      <c r="I69" s="25"/>
      <c r="J69" s="578" t="s">
        <v>93</v>
      </c>
      <c r="K69" s="579"/>
      <c r="L69" s="591"/>
      <c r="M69" s="29"/>
      <c r="N69" s="29"/>
      <c r="O69" s="29"/>
    </row>
    <row r="70" spans="1:15" ht="43.5" customHeight="1" x14ac:dyDescent="0.25">
      <c r="A70" s="4">
        <v>8</v>
      </c>
      <c r="B70" s="555" t="s">
        <v>94</v>
      </c>
      <c r="C70" s="556"/>
      <c r="D70" s="556"/>
      <c r="E70" s="557"/>
      <c r="F70" s="25"/>
      <c r="G70" s="25">
        <v>1</v>
      </c>
      <c r="H70" s="25"/>
      <c r="I70" s="25"/>
      <c r="J70" s="630" t="s">
        <v>95</v>
      </c>
      <c r="K70" s="631"/>
      <c r="L70" s="632"/>
      <c r="M70" s="29"/>
      <c r="N70" s="29"/>
      <c r="O70" s="29"/>
    </row>
    <row r="71" spans="1:15" ht="57.6" customHeight="1" x14ac:dyDescent="0.25">
      <c r="A71" s="4">
        <v>9</v>
      </c>
      <c r="B71" s="555" t="s">
        <v>96</v>
      </c>
      <c r="C71" s="556"/>
      <c r="D71" s="556"/>
      <c r="E71" s="557"/>
      <c r="F71" s="25"/>
      <c r="G71" s="25">
        <v>1</v>
      </c>
      <c r="H71" s="25"/>
      <c r="I71" s="25"/>
      <c r="J71" s="633"/>
      <c r="K71" s="634"/>
      <c r="L71" s="635"/>
      <c r="M71" s="29"/>
      <c r="N71" s="29"/>
      <c r="O71" s="29"/>
    </row>
    <row r="72" spans="1:15" ht="15.6" customHeight="1" x14ac:dyDescent="0.25">
      <c r="A72" s="4">
        <v>10</v>
      </c>
      <c r="B72" s="547" t="s">
        <v>97</v>
      </c>
      <c r="C72" s="548"/>
      <c r="D72" s="548"/>
      <c r="E72" s="549"/>
      <c r="F72" s="25"/>
      <c r="G72" s="25">
        <v>1</v>
      </c>
      <c r="H72" s="25"/>
      <c r="I72" s="25"/>
      <c r="J72" s="630" t="s">
        <v>98</v>
      </c>
      <c r="K72" s="631"/>
      <c r="L72" s="632"/>
      <c r="M72" s="29"/>
      <c r="N72" s="29"/>
      <c r="O72" s="29"/>
    </row>
    <row r="73" spans="1:15" ht="28.5" customHeight="1" x14ac:dyDescent="0.25">
      <c r="A73" s="4">
        <v>11</v>
      </c>
      <c r="B73" s="547" t="s">
        <v>99</v>
      </c>
      <c r="C73" s="548"/>
      <c r="D73" s="548"/>
      <c r="E73" s="549"/>
      <c r="F73" s="25"/>
      <c r="G73" s="25">
        <v>1</v>
      </c>
      <c r="H73" s="25"/>
      <c r="I73" s="25"/>
      <c r="J73" s="636"/>
      <c r="K73" s="637"/>
      <c r="L73" s="638"/>
      <c r="M73" s="29"/>
      <c r="N73" s="29"/>
      <c r="O73" s="29"/>
    </row>
    <row r="74" spans="1:15" ht="18" customHeight="1" x14ac:dyDescent="0.25">
      <c r="A74" s="4">
        <v>12</v>
      </c>
      <c r="B74" s="547" t="s">
        <v>100</v>
      </c>
      <c r="C74" s="548"/>
      <c r="D74" s="548"/>
      <c r="E74" s="549"/>
      <c r="F74" s="31"/>
      <c r="G74" s="32"/>
      <c r="H74" s="32">
        <v>1</v>
      </c>
      <c r="I74" s="32"/>
      <c r="J74" s="633"/>
      <c r="K74" s="634"/>
      <c r="L74" s="635"/>
      <c r="M74" s="29"/>
      <c r="N74" s="29"/>
      <c r="O74" s="29"/>
    </row>
    <row r="75" spans="1:15" x14ac:dyDescent="0.25">
      <c r="B75" s="627" t="s">
        <v>101</v>
      </c>
      <c r="C75" s="627"/>
      <c r="D75" s="627"/>
      <c r="E75" s="627"/>
      <c r="F75" s="33">
        <f>SUM(F63:F74)</f>
        <v>4</v>
      </c>
      <c r="G75" s="33">
        <f>SUM(G63:G74)</f>
        <v>7</v>
      </c>
      <c r="H75" s="33">
        <f>SUM(H63:H74)</f>
        <v>1</v>
      </c>
      <c r="I75" s="33">
        <f>SUM(I63:I74)</f>
        <v>0</v>
      </c>
      <c r="J75" s="617">
        <f>F75+G75+H75+I75</f>
        <v>12</v>
      </c>
      <c r="K75" s="617"/>
      <c r="L75" s="617"/>
    </row>
    <row r="76" spans="1:15" x14ac:dyDescent="0.25">
      <c r="B76" s="539" t="s">
        <v>83</v>
      </c>
      <c r="C76" s="539"/>
      <c r="D76" s="539"/>
      <c r="E76" s="539"/>
      <c r="F76" s="539"/>
      <c r="G76" s="539"/>
      <c r="H76" s="539"/>
      <c r="I76" s="539"/>
      <c r="J76" s="539"/>
      <c r="K76" s="539"/>
      <c r="L76" s="539"/>
      <c r="M76" s="605"/>
      <c r="N76" s="605"/>
      <c r="O76" s="605"/>
    </row>
    <row r="77" spans="1:15" x14ac:dyDescent="0.25">
      <c r="B77" s="628" t="s">
        <v>102</v>
      </c>
      <c r="C77" s="628"/>
      <c r="D77" s="628"/>
      <c r="E77" s="628"/>
      <c r="F77" s="628"/>
      <c r="G77" s="628"/>
      <c r="H77" s="628"/>
      <c r="I77" s="628"/>
      <c r="J77" s="34">
        <v>2.5000000000000001E-2</v>
      </c>
      <c r="K77" s="35"/>
      <c r="L77" s="35">
        <f>(F83+H83)*J77/J83</f>
        <v>1.8750000000000003E-2</v>
      </c>
      <c r="M77" s="606"/>
      <c r="N77" s="606"/>
      <c r="O77" s="606"/>
    </row>
    <row r="78" spans="1:15" x14ac:dyDescent="0.25">
      <c r="B78" s="629" t="s">
        <v>24</v>
      </c>
      <c r="C78" s="629"/>
      <c r="D78" s="629"/>
      <c r="E78" s="629"/>
      <c r="F78" s="36" t="s">
        <v>25</v>
      </c>
      <c r="G78" s="36" t="s">
        <v>26</v>
      </c>
      <c r="H78" s="36" t="s">
        <v>27</v>
      </c>
      <c r="I78" s="36" t="s">
        <v>28</v>
      </c>
      <c r="J78" s="544" t="s">
        <v>29</v>
      </c>
      <c r="K78" s="545"/>
      <c r="L78" s="545"/>
    </row>
    <row r="79" spans="1:15" ht="128.1" customHeight="1" x14ac:dyDescent="0.25">
      <c r="A79" s="4">
        <v>1</v>
      </c>
      <c r="B79" s="618" t="s">
        <v>103</v>
      </c>
      <c r="C79" s="618"/>
      <c r="D79" s="618"/>
      <c r="E79" s="618"/>
      <c r="F79" s="25"/>
      <c r="G79" s="37"/>
      <c r="H79" s="37">
        <v>1</v>
      </c>
      <c r="I79" s="37"/>
      <c r="J79" s="601" t="s">
        <v>104</v>
      </c>
      <c r="K79" s="601"/>
      <c r="L79" s="601"/>
      <c r="M79" s="38"/>
    </row>
    <row r="80" spans="1:15" ht="84" customHeight="1" x14ac:dyDescent="0.25">
      <c r="A80" s="4">
        <v>2</v>
      </c>
      <c r="B80" s="618" t="s">
        <v>105</v>
      </c>
      <c r="C80" s="618"/>
      <c r="D80" s="618"/>
      <c r="E80" s="618"/>
      <c r="F80" s="25"/>
      <c r="G80" s="37"/>
      <c r="H80" s="37">
        <v>1</v>
      </c>
      <c r="I80" s="37"/>
      <c r="J80" s="619" t="s">
        <v>106</v>
      </c>
      <c r="K80" s="620"/>
      <c r="L80" s="621"/>
    </row>
    <row r="81" spans="1:19" ht="60" customHeight="1" x14ac:dyDescent="0.25">
      <c r="A81" s="4">
        <v>3</v>
      </c>
      <c r="B81" s="618" t="s">
        <v>107</v>
      </c>
      <c r="C81" s="618"/>
      <c r="D81" s="618"/>
      <c r="E81" s="618"/>
      <c r="F81" s="25">
        <v>1</v>
      </c>
      <c r="G81" s="37"/>
      <c r="H81" s="37"/>
      <c r="I81" s="37"/>
      <c r="J81" s="622"/>
      <c r="K81" s="623"/>
      <c r="L81" s="624"/>
    </row>
    <row r="82" spans="1:19" ht="60.9" customHeight="1" x14ac:dyDescent="0.25">
      <c r="A82" s="4">
        <v>4</v>
      </c>
      <c r="B82" s="625" t="s">
        <v>108</v>
      </c>
      <c r="C82" s="625"/>
      <c r="D82" s="625"/>
      <c r="E82" s="626"/>
      <c r="F82" s="25"/>
      <c r="G82" s="37">
        <v>1</v>
      </c>
      <c r="H82" s="37"/>
      <c r="I82" s="37"/>
      <c r="J82" s="601" t="s">
        <v>109</v>
      </c>
      <c r="K82" s="601"/>
      <c r="L82" s="601"/>
      <c r="N82" s="3" t="s">
        <v>110</v>
      </c>
    </row>
    <row r="83" spans="1:19" x14ac:dyDescent="0.25">
      <c r="B83" s="614" t="s">
        <v>111</v>
      </c>
      <c r="C83" s="615"/>
      <c r="D83" s="615"/>
      <c r="E83" s="616"/>
      <c r="F83" s="33">
        <f>SUM(F79:F82)</f>
        <v>1</v>
      </c>
      <c r="G83" s="33">
        <f>SUM(G79:G82)</f>
        <v>1</v>
      </c>
      <c r="H83" s="33">
        <f>SUM(H79:H82)</f>
        <v>2</v>
      </c>
      <c r="I83" s="33">
        <f>SUM(I79:I82)</f>
        <v>0</v>
      </c>
      <c r="J83" s="617">
        <f>F83+G83+H83+I83</f>
        <v>4</v>
      </c>
      <c r="K83" s="617"/>
      <c r="L83" s="617"/>
    </row>
    <row r="84" spans="1:19" x14ac:dyDescent="0.25">
      <c r="B84" s="539" t="s">
        <v>83</v>
      </c>
      <c r="C84" s="539"/>
      <c r="D84" s="539"/>
      <c r="E84" s="539"/>
      <c r="F84" s="539"/>
      <c r="G84" s="539"/>
      <c r="H84" s="539"/>
      <c r="I84" s="539"/>
      <c r="J84" s="539"/>
      <c r="K84" s="539"/>
      <c r="L84" s="539"/>
    </row>
    <row r="85" spans="1:19" x14ac:dyDescent="0.25">
      <c r="B85" s="542" t="s">
        <v>112</v>
      </c>
      <c r="C85" s="542"/>
      <c r="D85" s="542"/>
      <c r="E85" s="542"/>
      <c r="F85" s="542"/>
      <c r="G85" s="542"/>
      <c r="H85" s="542"/>
      <c r="I85" s="542"/>
      <c r="J85" s="39">
        <v>0.02</v>
      </c>
      <c r="K85" s="40"/>
      <c r="L85" s="21">
        <f>(E92+G92)*J85/I92</f>
        <v>4.0000000000000001E-3</v>
      </c>
      <c r="M85" s="605"/>
      <c r="N85" s="605"/>
      <c r="O85" s="605"/>
    </row>
    <row r="86" spans="1:19" x14ac:dyDescent="0.25">
      <c r="B86" s="562" t="s">
        <v>113</v>
      </c>
      <c r="C86" s="563"/>
      <c r="D86" s="564"/>
      <c r="E86" s="23" t="s">
        <v>25</v>
      </c>
      <c r="F86" s="23" t="s">
        <v>26</v>
      </c>
      <c r="G86" s="23" t="s">
        <v>27</v>
      </c>
      <c r="H86" s="23" t="s">
        <v>28</v>
      </c>
      <c r="I86" s="543" t="s">
        <v>114</v>
      </c>
      <c r="J86" s="543"/>
      <c r="K86" s="543"/>
      <c r="L86" s="543"/>
      <c r="M86" s="606"/>
      <c r="N86" s="606"/>
      <c r="O86" s="606"/>
    </row>
    <row r="87" spans="1:19" x14ac:dyDescent="0.25">
      <c r="A87" s="4">
        <v>1</v>
      </c>
      <c r="B87" s="610" t="s">
        <v>115</v>
      </c>
      <c r="C87" s="611"/>
      <c r="D87" s="612"/>
      <c r="E87" s="18"/>
      <c r="F87" s="41">
        <v>1</v>
      </c>
      <c r="G87" s="41"/>
      <c r="H87" s="41"/>
      <c r="I87" s="580" t="s">
        <v>116</v>
      </c>
      <c r="J87" s="581"/>
      <c r="K87" s="581"/>
      <c r="L87" s="582"/>
    </row>
    <row r="88" spans="1:19" x14ac:dyDescent="0.25">
      <c r="A88" s="4">
        <v>2</v>
      </c>
      <c r="B88" s="610" t="s">
        <v>117</v>
      </c>
      <c r="C88" s="611"/>
      <c r="D88" s="612"/>
      <c r="E88" s="18"/>
      <c r="F88" s="41">
        <v>1</v>
      </c>
      <c r="G88" s="41"/>
      <c r="H88" s="41"/>
      <c r="I88" s="583"/>
      <c r="J88" s="584"/>
      <c r="K88" s="584"/>
      <c r="L88" s="585"/>
    </row>
    <row r="89" spans="1:19" x14ac:dyDescent="0.25">
      <c r="A89" s="4">
        <v>3</v>
      </c>
      <c r="B89" s="610" t="s">
        <v>118</v>
      </c>
      <c r="C89" s="611"/>
      <c r="D89" s="612"/>
      <c r="E89" s="18"/>
      <c r="F89" s="41">
        <v>1</v>
      </c>
      <c r="G89" s="41"/>
      <c r="H89" s="41"/>
      <c r="I89" s="583"/>
      <c r="J89" s="584"/>
      <c r="K89" s="584"/>
      <c r="L89" s="585"/>
    </row>
    <row r="90" spans="1:19" x14ac:dyDescent="0.25">
      <c r="A90" s="4">
        <v>4</v>
      </c>
      <c r="B90" s="610" t="s">
        <v>119</v>
      </c>
      <c r="C90" s="611"/>
      <c r="D90" s="612"/>
      <c r="E90" s="18"/>
      <c r="F90" s="41">
        <v>1</v>
      </c>
      <c r="G90" s="41"/>
      <c r="H90" s="41"/>
      <c r="I90" s="583"/>
      <c r="J90" s="584"/>
      <c r="K90" s="584"/>
      <c r="L90" s="585"/>
    </row>
    <row r="91" spans="1:19" x14ac:dyDescent="0.25">
      <c r="A91" s="4">
        <v>5</v>
      </c>
      <c r="B91" s="613" t="s">
        <v>120</v>
      </c>
      <c r="C91" s="613"/>
      <c r="D91" s="613"/>
      <c r="E91" s="18">
        <v>1</v>
      </c>
      <c r="F91" s="41"/>
      <c r="G91" s="41"/>
      <c r="H91" s="41"/>
      <c r="I91" s="586"/>
      <c r="J91" s="587"/>
      <c r="K91" s="587"/>
      <c r="L91" s="588"/>
    </row>
    <row r="92" spans="1:19" x14ac:dyDescent="0.25">
      <c r="B92" s="608" t="s">
        <v>121</v>
      </c>
      <c r="C92" s="608"/>
      <c r="D92" s="608"/>
      <c r="E92" s="42">
        <f>SUM(E87:E91)</f>
        <v>1</v>
      </c>
      <c r="F92" s="42">
        <f>SUM(F87:F91)</f>
        <v>4</v>
      </c>
      <c r="G92" s="42">
        <f>SUM(G87:G91)</f>
        <v>0</v>
      </c>
      <c r="H92" s="42">
        <f>SUM(H87:H91)</f>
        <v>0</v>
      </c>
      <c r="I92" s="609">
        <f>+E92+F92+G92+H92</f>
        <v>5</v>
      </c>
      <c r="J92" s="609"/>
      <c r="K92" s="609"/>
      <c r="L92" s="609"/>
    </row>
    <row r="93" spans="1:19" s="26" customFormat="1" x14ac:dyDescent="0.25">
      <c r="A93" s="24"/>
      <c r="B93" s="539" t="s">
        <v>83</v>
      </c>
      <c r="C93" s="539"/>
      <c r="D93" s="539"/>
      <c r="E93" s="539"/>
      <c r="F93" s="539"/>
      <c r="G93" s="539"/>
      <c r="H93" s="539"/>
      <c r="I93" s="539"/>
      <c r="J93" s="539"/>
      <c r="K93" s="539"/>
      <c r="L93" s="539"/>
      <c r="M93" s="43"/>
      <c r="N93" s="43"/>
      <c r="O93" s="43"/>
      <c r="P93" s="43"/>
      <c r="Q93" s="43"/>
      <c r="R93" s="43"/>
      <c r="S93" s="44"/>
    </row>
    <row r="94" spans="1:19" s="26" customFormat="1" x14ac:dyDescent="0.25">
      <c r="A94" s="24"/>
      <c r="B94" s="542" t="s">
        <v>122</v>
      </c>
      <c r="C94" s="542"/>
      <c r="D94" s="542"/>
      <c r="E94" s="542"/>
      <c r="F94" s="542"/>
      <c r="G94" s="542"/>
      <c r="H94" s="542"/>
      <c r="I94" s="542"/>
      <c r="J94" s="20">
        <v>0.02</v>
      </c>
      <c r="K94" s="21"/>
      <c r="L94" s="21">
        <f>+(F98+H98)*J94/J98</f>
        <v>0.01</v>
      </c>
      <c r="M94" s="605"/>
      <c r="N94" s="605"/>
      <c r="O94" s="605"/>
      <c r="P94" s="43"/>
      <c r="Q94" s="45"/>
      <c r="R94" s="45"/>
      <c r="S94" s="44"/>
    </row>
    <row r="95" spans="1:19" x14ac:dyDescent="0.25">
      <c r="B95" s="543" t="s">
        <v>24</v>
      </c>
      <c r="C95" s="543"/>
      <c r="D95" s="543"/>
      <c r="E95" s="543"/>
      <c r="F95" s="23" t="s">
        <v>25</v>
      </c>
      <c r="G95" s="23" t="s">
        <v>26</v>
      </c>
      <c r="H95" s="23" t="s">
        <v>27</v>
      </c>
      <c r="I95" s="23" t="s">
        <v>28</v>
      </c>
      <c r="J95" s="544" t="s">
        <v>29</v>
      </c>
      <c r="K95" s="545"/>
      <c r="L95" s="545"/>
      <c r="M95" s="606"/>
      <c r="N95" s="606"/>
      <c r="O95" s="606"/>
      <c r="P95" s="43"/>
      <c r="Q95" s="45"/>
      <c r="R95" s="45"/>
      <c r="S95" s="46"/>
    </row>
    <row r="96" spans="1:19" s="50" customFormat="1" ht="36.9" customHeight="1" x14ac:dyDescent="0.3">
      <c r="A96" s="47">
        <v>1</v>
      </c>
      <c r="B96" s="555" t="s">
        <v>123</v>
      </c>
      <c r="C96" s="556" t="s">
        <v>123</v>
      </c>
      <c r="D96" s="556" t="s">
        <v>123</v>
      </c>
      <c r="E96" s="557" t="s">
        <v>123</v>
      </c>
      <c r="F96" s="25">
        <v>1</v>
      </c>
      <c r="G96" s="25"/>
      <c r="H96" s="25"/>
      <c r="I96" s="25"/>
      <c r="J96" s="589" t="s">
        <v>124</v>
      </c>
      <c r="K96" s="589"/>
      <c r="L96" s="589"/>
      <c r="M96" s="43"/>
      <c r="N96" s="43"/>
      <c r="O96" s="43"/>
      <c r="P96" s="48"/>
      <c r="Q96" s="45"/>
      <c r="R96" s="45"/>
      <c r="S96" s="49"/>
    </row>
    <row r="97" spans="1:18" s="50" customFormat="1" ht="26.4" customHeight="1" x14ac:dyDescent="0.3">
      <c r="A97" s="47">
        <v>2</v>
      </c>
      <c r="B97" s="555" t="s">
        <v>125</v>
      </c>
      <c r="C97" s="556" t="s">
        <v>126</v>
      </c>
      <c r="D97" s="556" t="s">
        <v>126</v>
      </c>
      <c r="E97" s="557" t="s">
        <v>126</v>
      </c>
      <c r="F97" s="25"/>
      <c r="G97" s="25">
        <v>1</v>
      </c>
      <c r="H97" s="25"/>
      <c r="I97" s="25"/>
      <c r="J97" s="589" t="s">
        <v>127</v>
      </c>
      <c r="K97" s="589"/>
      <c r="L97" s="589"/>
      <c r="M97" s="51"/>
      <c r="N97" s="51"/>
      <c r="O97" s="51"/>
      <c r="P97" s="51"/>
      <c r="Q97" s="604"/>
      <c r="R97" s="604"/>
    </row>
    <row r="98" spans="1:18" x14ac:dyDescent="0.25">
      <c r="B98" s="558" t="s">
        <v>128</v>
      </c>
      <c r="C98" s="559"/>
      <c r="D98" s="559"/>
      <c r="E98" s="560"/>
      <c r="F98" s="52">
        <f>SUM(F96:F97)</f>
        <v>1</v>
      </c>
      <c r="G98" s="52">
        <f>SUM(G96:G97)</f>
        <v>1</v>
      </c>
      <c r="H98" s="52">
        <f>SUM(H96:H97)</f>
        <v>0</v>
      </c>
      <c r="I98" s="52">
        <f>SUM(I96:I97)</f>
        <v>0</v>
      </c>
      <c r="J98" s="607">
        <f>F98+G98+H98+I98</f>
        <v>2</v>
      </c>
      <c r="K98" s="607"/>
      <c r="L98" s="607"/>
      <c r="M98" s="53"/>
      <c r="N98" s="53"/>
      <c r="O98" s="53"/>
      <c r="P98" s="53"/>
      <c r="Q98" s="604"/>
      <c r="R98" s="604"/>
    </row>
    <row r="99" spans="1:18" x14ac:dyDescent="0.25">
      <c r="B99" s="603" t="s">
        <v>129</v>
      </c>
      <c r="C99" s="603"/>
      <c r="D99" s="603"/>
      <c r="E99" s="603"/>
      <c r="F99" s="603"/>
      <c r="G99" s="603"/>
      <c r="H99" s="603"/>
      <c r="I99" s="603"/>
      <c r="J99" s="603"/>
      <c r="K99" s="603"/>
      <c r="L99" s="603"/>
      <c r="M99" s="53"/>
      <c r="N99" s="53"/>
      <c r="O99" s="53"/>
      <c r="P99" s="53"/>
      <c r="Q99" s="604"/>
      <c r="R99" s="604"/>
    </row>
    <row r="100" spans="1:18" x14ac:dyDescent="0.25">
      <c r="B100" s="542" t="s">
        <v>130</v>
      </c>
      <c r="C100" s="542"/>
      <c r="D100" s="542"/>
      <c r="E100" s="542"/>
      <c r="F100" s="542"/>
      <c r="G100" s="542"/>
      <c r="H100" s="542"/>
      <c r="I100" s="542"/>
      <c r="J100" s="30">
        <v>0.02</v>
      </c>
      <c r="K100" s="21"/>
      <c r="L100" s="21">
        <f>(F104+H104)*J100/J104</f>
        <v>0.02</v>
      </c>
      <c r="M100" s="605"/>
      <c r="N100" s="605"/>
      <c r="O100" s="605"/>
      <c r="P100" s="53"/>
      <c r="Q100" s="604"/>
      <c r="R100" s="604"/>
    </row>
    <row r="101" spans="1:18" x14ac:dyDescent="0.25">
      <c r="B101" s="543" t="s">
        <v>24</v>
      </c>
      <c r="C101" s="543"/>
      <c r="D101" s="543"/>
      <c r="E101" s="543"/>
      <c r="F101" s="23" t="s">
        <v>25</v>
      </c>
      <c r="G101" s="23" t="s">
        <v>26</v>
      </c>
      <c r="H101" s="23" t="s">
        <v>27</v>
      </c>
      <c r="I101" s="23" t="s">
        <v>28</v>
      </c>
      <c r="J101" s="544" t="s">
        <v>29</v>
      </c>
      <c r="K101" s="545"/>
      <c r="L101" s="545"/>
      <c r="M101" s="606"/>
      <c r="N101" s="606"/>
      <c r="O101" s="606"/>
      <c r="P101" s="53"/>
      <c r="Q101" s="604"/>
      <c r="R101" s="604"/>
    </row>
    <row r="102" spans="1:18" ht="69" customHeight="1" x14ac:dyDescent="0.25">
      <c r="A102" s="4">
        <v>1</v>
      </c>
      <c r="B102" s="555" t="s">
        <v>131</v>
      </c>
      <c r="C102" s="556" t="s">
        <v>132</v>
      </c>
      <c r="D102" s="556" t="s">
        <v>132</v>
      </c>
      <c r="E102" s="557" t="s">
        <v>132</v>
      </c>
      <c r="F102" s="25">
        <v>1</v>
      </c>
      <c r="G102" s="37"/>
      <c r="H102" s="37"/>
      <c r="I102" s="37"/>
      <c r="J102" s="601" t="s">
        <v>133</v>
      </c>
      <c r="K102" s="601"/>
      <c r="L102" s="601"/>
      <c r="M102" s="53"/>
      <c r="N102" s="53"/>
      <c r="O102" s="53"/>
      <c r="P102" s="53"/>
      <c r="Q102" s="54"/>
      <c r="R102" s="54"/>
    </row>
    <row r="103" spans="1:18" ht="65.400000000000006" customHeight="1" x14ac:dyDescent="0.25">
      <c r="A103" s="4">
        <v>2</v>
      </c>
      <c r="B103" s="555" t="s">
        <v>134</v>
      </c>
      <c r="C103" s="556" t="s">
        <v>135</v>
      </c>
      <c r="D103" s="556" t="s">
        <v>135</v>
      </c>
      <c r="E103" s="557" t="s">
        <v>135</v>
      </c>
      <c r="F103" s="25">
        <v>1</v>
      </c>
      <c r="G103" s="37"/>
      <c r="H103" s="37"/>
      <c r="I103" s="37"/>
      <c r="J103" s="589" t="s">
        <v>136</v>
      </c>
      <c r="K103" s="589"/>
      <c r="L103" s="589"/>
      <c r="M103" s="54"/>
      <c r="N103" s="54"/>
      <c r="O103" s="54"/>
      <c r="P103" s="54"/>
      <c r="Q103" s="54"/>
      <c r="R103" s="54"/>
    </row>
    <row r="104" spans="1:18" s="57" customFormat="1" x14ac:dyDescent="0.25">
      <c r="A104" s="55"/>
      <c r="B104" s="602" t="s">
        <v>137</v>
      </c>
      <c r="C104" s="602"/>
      <c r="D104" s="602"/>
      <c r="E104" s="602"/>
      <c r="F104" s="52">
        <f>SUM(F102:F103)</f>
        <v>2</v>
      </c>
      <c r="G104" s="52">
        <f>SUM(G102:G103)</f>
        <v>0</v>
      </c>
      <c r="H104" s="52">
        <f>SUM(H102:H103)</f>
        <v>0</v>
      </c>
      <c r="I104" s="52">
        <f>SUM(I102:I103)</f>
        <v>0</v>
      </c>
      <c r="J104" s="538">
        <f>F104+G104+H104+I104</f>
        <v>2</v>
      </c>
      <c r="K104" s="538"/>
      <c r="L104" s="538"/>
      <c r="M104" s="56"/>
      <c r="N104" s="56"/>
      <c r="O104" s="56"/>
      <c r="P104" s="56"/>
      <c r="Q104" s="56"/>
      <c r="R104" s="56"/>
    </row>
    <row r="105" spans="1:18" x14ac:dyDescent="0.25">
      <c r="B105" s="539" t="s">
        <v>83</v>
      </c>
      <c r="C105" s="539"/>
      <c r="D105" s="539"/>
      <c r="E105" s="539"/>
      <c r="F105" s="539"/>
      <c r="G105" s="539"/>
      <c r="H105" s="539"/>
      <c r="I105" s="539"/>
      <c r="J105" s="539"/>
      <c r="K105" s="539"/>
      <c r="L105" s="539"/>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598" t="s">
        <v>24</v>
      </c>
      <c r="C107" s="598"/>
      <c r="D107" s="598"/>
      <c r="E107" s="598"/>
      <c r="F107" s="62" t="s">
        <v>25</v>
      </c>
      <c r="G107" s="62" t="s">
        <v>26</v>
      </c>
      <c r="H107" s="62" t="s">
        <v>27</v>
      </c>
      <c r="I107" s="62" t="s">
        <v>28</v>
      </c>
      <c r="J107" s="599" t="s">
        <v>29</v>
      </c>
      <c r="K107" s="600"/>
      <c r="L107" s="600"/>
    </row>
    <row r="108" spans="1:18" ht="103.5" customHeight="1" x14ac:dyDescent="0.25">
      <c r="A108" s="63">
        <v>1</v>
      </c>
      <c r="B108" s="555" t="s">
        <v>139</v>
      </c>
      <c r="C108" s="556"/>
      <c r="D108" s="556"/>
      <c r="E108" s="557"/>
      <c r="F108" s="25"/>
      <c r="G108" s="25">
        <v>1</v>
      </c>
      <c r="H108" s="25"/>
      <c r="I108" s="25"/>
      <c r="J108" s="589" t="s">
        <v>140</v>
      </c>
      <c r="K108" s="589"/>
      <c r="L108" s="590"/>
      <c r="M108" s="64"/>
      <c r="N108" s="64"/>
      <c r="O108" s="64"/>
      <c r="P108" s="64"/>
      <c r="Q108" s="64"/>
    </row>
    <row r="109" spans="1:18" ht="117.6" customHeight="1" x14ac:dyDescent="0.25">
      <c r="A109" s="63">
        <v>2</v>
      </c>
      <c r="B109" s="555" t="s">
        <v>141</v>
      </c>
      <c r="C109" s="556"/>
      <c r="D109" s="556"/>
      <c r="E109" s="557"/>
      <c r="F109" s="25"/>
      <c r="G109" s="37">
        <v>1</v>
      </c>
      <c r="H109" s="37"/>
      <c r="I109" s="37"/>
      <c r="J109" s="589" t="s">
        <v>142</v>
      </c>
      <c r="K109" s="589"/>
      <c r="L109" s="590"/>
      <c r="M109" s="64"/>
      <c r="N109" s="64"/>
      <c r="O109" s="64"/>
      <c r="P109" s="64"/>
      <c r="Q109" s="64"/>
    </row>
    <row r="110" spans="1:18" ht="102" customHeight="1" x14ac:dyDescent="0.25">
      <c r="A110" s="63">
        <v>3</v>
      </c>
      <c r="B110" s="555" t="s">
        <v>143</v>
      </c>
      <c r="C110" s="556"/>
      <c r="D110" s="556"/>
      <c r="E110" s="557"/>
      <c r="F110" s="25"/>
      <c r="G110" s="37">
        <v>1</v>
      </c>
      <c r="H110" s="37"/>
      <c r="I110" s="37"/>
      <c r="J110" s="589" t="s">
        <v>144</v>
      </c>
      <c r="K110" s="589"/>
      <c r="L110" s="590"/>
      <c r="M110" s="64"/>
      <c r="N110" s="64"/>
      <c r="O110" s="64"/>
      <c r="P110" s="64"/>
      <c r="Q110" s="64"/>
    </row>
    <row r="111" spans="1:18" ht="64.5" customHeight="1" x14ac:dyDescent="0.25">
      <c r="A111" s="63">
        <v>4</v>
      </c>
      <c r="B111" s="555" t="s">
        <v>145</v>
      </c>
      <c r="C111" s="556"/>
      <c r="D111" s="556"/>
      <c r="E111" s="557"/>
      <c r="F111" s="25"/>
      <c r="G111" s="25">
        <v>1</v>
      </c>
      <c r="H111" s="25"/>
      <c r="I111" s="25"/>
      <c r="J111" s="589" t="s">
        <v>146</v>
      </c>
      <c r="K111" s="589"/>
      <c r="L111" s="590"/>
      <c r="M111" s="64"/>
      <c r="N111" s="64"/>
      <c r="O111" s="64"/>
      <c r="P111" s="64"/>
      <c r="Q111" s="64"/>
    </row>
    <row r="112" spans="1:18" ht="35.4" customHeight="1" x14ac:dyDescent="0.25">
      <c r="A112" s="63">
        <v>5</v>
      </c>
      <c r="B112" s="547" t="s">
        <v>147</v>
      </c>
      <c r="C112" s="548"/>
      <c r="D112" s="548"/>
      <c r="E112" s="549"/>
      <c r="F112" s="25"/>
      <c r="G112" s="37">
        <v>1</v>
      </c>
      <c r="H112" s="37"/>
      <c r="I112" s="37"/>
      <c r="J112" s="592" t="s">
        <v>148</v>
      </c>
      <c r="K112" s="593"/>
      <c r="L112" s="593"/>
      <c r="M112" s="64"/>
      <c r="N112" s="64"/>
      <c r="O112" s="64"/>
      <c r="P112" s="64"/>
      <c r="Q112" s="64"/>
    </row>
    <row r="113" spans="1:17" ht="35.4" customHeight="1" x14ac:dyDescent="0.25">
      <c r="A113" s="63">
        <v>6</v>
      </c>
      <c r="B113" s="547" t="s">
        <v>149</v>
      </c>
      <c r="C113" s="548"/>
      <c r="D113" s="548"/>
      <c r="E113" s="549"/>
      <c r="F113" s="25"/>
      <c r="G113" s="37">
        <v>1</v>
      </c>
      <c r="H113" s="37"/>
      <c r="I113" s="37"/>
      <c r="J113" s="594"/>
      <c r="K113" s="595"/>
      <c r="L113" s="595"/>
      <c r="M113" s="64"/>
      <c r="N113" s="64"/>
      <c r="O113" s="64"/>
      <c r="P113" s="64"/>
      <c r="Q113" s="64"/>
    </row>
    <row r="114" spans="1:17" ht="42.6" customHeight="1" x14ac:dyDescent="0.25">
      <c r="A114" s="63">
        <v>7</v>
      </c>
      <c r="B114" s="547" t="s">
        <v>150</v>
      </c>
      <c r="C114" s="548"/>
      <c r="D114" s="548"/>
      <c r="E114" s="549"/>
      <c r="F114" s="25">
        <v>1</v>
      </c>
      <c r="G114" s="25"/>
      <c r="H114" s="25"/>
      <c r="I114" s="25"/>
      <c r="J114" s="594"/>
      <c r="K114" s="595"/>
      <c r="L114" s="595"/>
      <c r="M114" s="64"/>
      <c r="N114" s="64"/>
      <c r="O114" s="64"/>
      <c r="P114" s="64"/>
      <c r="Q114" s="64"/>
    </row>
    <row r="115" spans="1:17" ht="26.4" customHeight="1" x14ac:dyDescent="0.25">
      <c r="A115" s="63">
        <v>8</v>
      </c>
      <c r="B115" s="547" t="s">
        <v>151</v>
      </c>
      <c r="C115" s="548"/>
      <c r="D115" s="548"/>
      <c r="E115" s="549"/>
      <c r="F115" s="25">
        <v>1</v>
      </c>
      <c r="G115" s="37"/>
      <c r="H115" s="37"/>
      <c r="I115" s="37"/>
      <c r="J115" s="592" t="s">
        <v>152</v>
      </c>
      <c r="K115" s="593"/>
      <c r="L115" s="593"/>
      <c r="M115" s="64"/>
      <c r="N115" s="64"/>
      <c r="O115" s="64"/>
      <c r="P115" s="64"/>
      <c r="Q115" s="64"/>
    </row>
    <row r="116" spans="1:17" ht="26.4" customHeight="1" x14ac:dyDescent="0.25">
      <c r="A116" s="63">
        <v>9</v>
      </c>
      <c r="B116" s="547" t="s">
        <v>153</v>
      </c>
      <c r="C116" s="548"/>
      <c r="D116" s="548"/>
      <c r="E116" s="549"/>
      <c r="F116" s="25">
        <v>1</v>
      </c>
      <c r="G116" s="37"/>
      <c r="H116" s="37"/>
      <c r="I116" s="37"/>
      <c r="J116" s="594"/>
      <c r="K116" s="595"/>
      <c r="L116" s="595"/>
      <c r="M116" s="64"/>
      <c r="N116" s="64"/>
      <c r="O116" s="64"/>
      <c r="P116" s="64"/>
      <c r="Q116" s="64"/>
    </row>
    <row r="117" spans="1:17" ht="26.4" customHeight="1" x14ac:dyDescent="0.25">
      <c r="A117" s="63">
        <v>10</v>
      </c>
      <c r="B117" s="547" t="s">
        <v>154</v>
      </c>
      <c r="C117" s="548"/>
      <c r="D117" s="548"/>
      <c r="E117" s="549"/>
      <c r="F117" s="25">
        <v>1</v>
      </c>
      <c r="G117" s="25"/>
      <c r="H117" s="25"/>
      <c r="I117" s="25"/>
      <c r="J117" s="594"/>
      <c r="K117" s="595"/>
      <c r="L117" s="595"/>
      <c r="M117" s="64"/>
      <c r="N117" s="64"/>
      <c r="O117" s="64"/>
      <c r="P117" s="64"/>
      <c r="Q117" s="64"/>
    </row>
    <row r="118" spans="1:17" ht="39.6" customHeight="1" x14ac:dyDescent="0.25">
      <c r="A118" s="63">
        <v>11</v>
      </c>
      <c r="B118" s="547" t="s">
        <v>155</v>
      </c>
      <c r="C118" s="548"/>
      <c r="D118" s="548"/>
      <c r="E118" s="549"/>
      <c r="F118" s="25">
        <v>1</v>
      </c>
      <c r="G118" s="37"/>
      <c r="H118" s="37"/>
      <c r="I118" s="37"/>
      <c r="J118" s="596"/>
      <c r="K118" s="597"/>
      <c r="L118" s="597"/>
      <c r="M118" s="64"/>
      <c r="N118" s="64"/>
      <c r="O118" s="64"/>
      <c r="P118" s="64"/>
      <c r="Q118" s="64"/>
    </row>
    <row r="119" spans="1:17" ht="54" customHeight="1" x14ac:dyDescent="0.25">
      <c r="A119" s="63">
        <v>12</v>
      </c>
      <c r="B119" s="555" t="s">
        <v>156</v>
      </c>
      <c r="C119" s="556"/>
      <c r="D119" s="556"/>
      <c r="E119" s="557"/>
      <c r="F119" s="25">
        <v>1</v>
      </c>
      <c r="G119" s="37"/>
      <c r="H119" s="37"/>
      <c r="I119" s="37"/>
      <c r="J119" s="589" t="s">
        <v>157</v>
      </c>
      <c r="K119" s="589"/>
      <c r="L119" s="590"/>
      <c r="M119" s="64"/>
      <c r="N119" s="64"/>
      <c r="O119" s="64"/>
      <c r="P119" s="64"/>
      <c r="Q119" s="64"/>
    </row>
    <row r="120" spans="1:17" ht="58.5" customHeight="1" x14ac:dyDescent="0.25">
      <c r="A120" s="63">
        <v>13</v>
      </c>
      <c r="B120" s="555" t="s">
        <v>158</v>
      </c>
      <c r="C120" s="556"/>
      <c r="D120" s="556"/>
      <c r="E120" s="557"/>
      <c r="F120" s="25">
        <v>1</v>
      </c>
      <c r="G120" s="25"/>
      <c r="H120" s="25"/>
      <c r="I120" s="25"/>
      <c r="J120" s="589" t="s">
        <v>159</v>
      </c>
      <c r="K120" s="589"/>
      <c r="L120" s="590"/>
      <c r="M120" s="64"/>
      <c r="N120" s="64"/>
      <c r="O120" s="64"/>
      <c r="P120" s="64"/>
      <c r="Q120" s="64"/>
    </row>
    <row r="121" spans="1:17" ht="110.1" customHeight="1" x14ac:dyDescent="0.25">
      <c r="A121" s="63">
        <v>14</v>
      </c>
      <c r="B121" s="555" t="s">
        <v>160</v>
      </c>
      <c r="C121" s="556"/>
      <c r="D121" s="556"/>
      <c r="E121" s="557"/>
      <c r="F121" s="25">
        <v>1</v>
      </c>
      <c r="G121" s="37"/>
      <c r="H121" s="37"/>
      <c r="I121" s="37"/>
      <c r="J121" s="578" t="s">
        <v>161</v>
      </c>
      <c r="K121" s="579"/>
      <c r="L121" s="591"/>
      <c r="M121" s="64"/>
      <c r="N121" s="64"/>
      <c r="O121" s="64"/>
      <c r="P121" s="64"/>
      <c r="Q121" s="64"/>
    </row>
    <row r="122" spans="1:17" ht="73.5" customHeight="1" x14ac:dyDescent="0.25">
      <c r="A122" s="63">
        <v>15</v>
      </c>
      <c r="B122" s="555" t="s">
        <v>162</v>
      </c>
      <c r="C122" s="556"/>
      <c r="D122" s="556"/>
      <c r="E122" s="557"/>
      <c r="F122" s="25">
        <v>1</v>
      </c>
      <c r="G122" s="37"/>
      <c r="H122" s="37"/>
      <c r="I122" s="37"/>
      <c r="J122" s="578" t="s">
        <v>163</v>
      </c>
      <c r="K122" s="579"/>
      <c r="L122" s="579"/>
      <c r="M122" s="565"/>
      <c r="N122" s="565"/>
      <c r="O122" s="565"/>
      <c r="P122" s="565"/>
      <c r="Q122" s="64"/>
    </row>
    <row r="123" spans="1:17" ht="80.400000000000006" customHeight="1" x14ac:dyDescent="0.25">
      <c r="A123" s="63">
        <v>16</v>
      </c>
      <c r="B123" s="555" t="s">
        <v>164</v>
      </c>
      <c r="C123" s="556"/>
      <c r="D123" s="556"/>
      <c r="E123" s="557"/>
      <c r="F123" s="25"/>
      <c r="G123" s="25"/>
      <c r="H123" s="25"/>
      <c r="I123" s="25">
        <v>1</v>
      </c>
      <c r="J123" s="578" t="s">
        <v>165</v>
      </c>
      <c r="K123" s="579"/>
      <c r="L123" s="579"/>
      <c r="M123" s="565"/>
      <c r="N123" s="565"/>
      <c r="O123" s="565"/>
      <c r="P123" s="565"/>
      <c r="Q123" s="64"/>
    </row>
    <row r="124" spans="1:17" ht="51" customHeight="1" x14ac:dyDescent="0.25">
      <c r="A124" s="63">
        <v>17</v>
      </c>
      <c r="B124" s="555" t="s">
        <v>166</v>
      </c>
      <c r="C124" s="556"/>
      <c r="D124" s="556"/>
      <c r="E124" s="557"/>
      <c r="F124" s="25"/>
      <c r="G124" s="37"/>
      <c r="H124" s="37"/>
      <c r="I124" s="37">
        <v>1</v>
      </c>
      <c r="J124" s="578" t="s">
        <v>167</v>
      </c>
      <c r="K124" s="579"/>
      <c r="L124" s="579"/>
      <c r="M124" s="565"/>
      <c r="N124" s="565"/>
      <c r="O124" s="565"/>
      <c r="P124" s="565"/>
      <c r="Q124" s="64"/>
    </row>
    <row r="125" spans="1:17" ht="15.9" customHeight="1" x14ac:dyDescent="0.25">
      <c r="A125" s="63">
        <v>18</v>
      </c>
      <c r="B125" s="547" t="s">
        <v>168</v>
      </c>
      <c r="C125" s="548"/>
      <c r="D125" s="548"/>
      <c r="E125" s="549"/>
      <c r="F125" s="25"/>
      <c r="G125" s="37"/>
      <c r="H125" s="37"/>
      <c r="I125" s="37">
        <v>1</v>
      </c>
      <c r="J125" s="580" t="s">
        <v>169</v>
      </c>
      <c r="K125" s="581"/>
      <c r="L125" s="582"/>
      <c r="M125" s="565"/>
      <c r="N125" s="565"/>
      <c r="O125" s="565"/>
      <c r="P125" s="565"/>
      <c r="Q125" s="64"/>
    </row>
    <row r="126" spans="1:17" x14ac:dyDescent="0.25">
      <c r="A126" s="63">
        <v>19</v>
      </c>
      <c r="B126" s="547" t="s">
        <v>170</v>
      </c>
      <c r="C126" s="548"/>
      <c r="D126" s="548"/>
      <c r="E126" s="549"/>
      <c r="F126" s="25"/>
      <c r="G126" s="25"/>
      <c r="H126" s="25"/>
      <c r="I126" s="25">
        <v>1</v>
      </c>
      <c r="J126" s="583"/>
      <c r="K126" s="584"/>
      <c r="L126" s="585"/>
      <c r="M126" s="565"/>
      <c r="N126" s="565"/>
      <c r="O126" s="565"/>
      <c r="P126" s="565"/>
      <c r="Q126" s="64"/>
    </row>
    <row r="127" spans="1:17" x14ac:dyDescent="0.25">
      <c r="A127" s="63">
        <v>20</v>
      </c>
      <c r="B127" s="547" t="s">
        <v>171</v>
      </c>
      <c r="C127" s="548"/>
      <c r="D127" s="548"/>
      <c r="E127" s="549"/>
      <c r="F127" s="25"/>
      <c r="G127" s="37"/>
      <c r="H127" s="37"/>
      <c r="I127" s="37">
        <v>1</v>
      </c>
      <c r="J127" s="583"/>
      <c r="K127" s="584"/>
      <c r="L127" s="585"/>
      <c r="M127" s="565"/>
      <c r="N127" s="565"/>
      <c r="O127" s="565"/>
      <c r="P127" s="565"/>
      <c r="Q127" s="64"/>
    </row>
    <row r="128" spans="1:17" x14ac:dyDescent="0.25">
      <c r="A128" s="63">
        <v>21</v>
      </c>
      <c r="B128" s="547" t="s">
        <v>172</v>
      </c>
      <c r="C128" s="548"/>
      <c r="D128" s="548"/>
      <c r="E128" s="549"/>
      <c r="F128" s="25"/>
      <c r="G128" s="37"/>
      <c r="H128" s="37"/>
      <c r="I128" s="37">
        <v>1</v>
      </c>
      <c r="J128" s="583"/>
      <c r="K128" s="584"/>
      <c r="L128" s="585"/>
      <c r="M128" s="565"/>
      <c r="N128" s="565"/>
      <c r="O128" s="565"/>
      <c r="P128" s="565"/>
      <c r="Q128" s="64"/>
    </row>
    <row r="129" spans="1:17" x14ac:dyDescent="0.25">
      <c r="A129" s="63">
        <v>22</v>
      </c>
      <c r="B129" s="547" t="s">
        <v>173</v>
      </c>
      <c r="C129" s="548"/>
      <c r="D129" s="548"/>
      <c r="E129" s="549"/>
      <c r="F129" s="25"/>
      <c r="G129" s="37"/>
      <c r="H129" s="37"/>
      <c r="I129" s="37">
        <v>1</v>
      </c>
      <c r="J129" s="583"/>
      <c r="K129" s="584"/>
      <c r="L129" s="585"/>
      <c r="M129" s="565"/>
      <c r="N129" s="565"/>
      <c r="O129" s="565"/>
      <c r="P129" s="565"/>
      <c r="Q129" s="64"/>
    </row>
    <row r="130" spans="1:17" x14ac:dyDescent="0.25">
      <c r="A130" s="63">
        <v>23</v>
      </c>
      <c r="B130" s="547" t="s">
        <v>174</v>
      </c>
      <c r="C130" s="548"/>
      <c r="D130" s="548"/>
      <c r="E130" s="549"/>
      <c r="F130" s="25"/>
      <c r="G130" s="25"/>
      <c r="H130" s="25">
        <v>1</v>
      </c>
      <c r="I130" s="25"/>
      <c r="J130" s="583"/>
      <c r="K130" s="584"/>
      <c r="L130" s="585"/>
      <c r="M130" s="565"/>
      <c r="N130" s="565"/>
      <c r="O130" s="565"/>
      <c r="P130" s="565"/>
      <c r="Q130" s="64"/>
    </row>
    <row r="131" spans="1:17" x14ac:dyDescent="0.25">
      <c r="A131" s="63">
        <v>24</v>
      </c>
      <c r="B131" s="547" t="s">
        <v>175</v>
      </c>
      <c r="C131" s="548"/>
      <c r="D131" s="548"/>
      <c r="E131" s="549"/>
      <c r="F131" s="25"/>
      <c r="G131" s="37"/>
      <c r="H131" s="37">
        <v>1</v>
      </c>
      <c r="I131" s="37"/>
      <c r="J131" s="583"/>
      <c r="K131" s="584"/>
      <c r="L131" s="585"/>
      <c r="M131" s="565"/>
      <c r="N131" s="565"/>
      <c r="O131" s="565"/>
      <c r="P131" s="565"/>
      <c r="Q131" s="64"/>
    </row>
    <row r="132" spans="1:17" x14ac:dyDescent="0.25">
      <c r="A132" s="63">
        <v>25</v>
      </c>
      <c r="B132" s="547" t="s">
        <v>176</v>
      </c>
      <c r="C132" s="548"/>
      <c r="D132" s="548"/>
      <c r="E132" s="549"/>
      <c r="F132" s="25"/>
      <c r="G132" s="37"/>
      <c r="H132" s="37">
        <v>1</v>
      </c>
      <c r="I132" s="37"/>
      <c r="J132" s="583"/>
      <c r="K132" s="584"/>
      <c r="L132" s="585"/>
      <c r="M132" s="565"/>
      <c r="N132" s="565"/>
      <c r="O132" s="565"/>
      <c r="P132" s="565"/>
      <c r="Q132" s="64"/>
    </row>
    <row r="133" spans="1:17" x14ac:dyDescent="0.25">
      <c r="A133" s="63">
        <v>26</v>
      </c>
      <c r="B133" s="547" t="s">
        <v>177</v>
      </c>
      <c r="C133" s="548"/>
      <c r="D133" s="548"/>
      <c r="E133" s="549"/>
      <c r="F133" s="25"/>
      <c r="G133" s="25"/>
      <c r="H133" s="25">
        <v>1</v>
      </c>
      <c r="I133" s="25"/>
      <c r="J133" s="583"/>
      <c r="K133" s="584"/>
      <c r="L133" s="585"/>
      <c r="M133" s="565"/>
      <c r="N133" s="565"/>
      <c r="O133" s="565"/>
      <c r="P133" s="565"/>
      <c r="Q133" s="64"/>
    </row>
    <row r="134" spans="1:17" x14ac:dyDescent="0.25">
      <c r="A134" s="63">
        <v>27</v>
      </c>
      <c r="B134" s="547" t="s">
        <v>178</v>
      </c>
      <c r="C134" s="548"/>
      <c r="D134" s="548"/>
      <c r="E134" s="549"/>
      <c r="F134" s="25"/>
      <c r="G134" s="37"/>
      <c r="H134" s="37">
        <v>1</v>
      </c>
      <c r="I134" s="37"/>
      <c r="J134" s="583"/>
      <c r="K134" s="584"/>
      <c r="L134" s="585"/>
      <c r="M134" s="565"/>
      <c r="N134" s="565"/>
      <c r="O134" s="565"/>
      <c r="P134" s="565"/>
      <c r="Q134" s="64"/>
    </row>
    <row r="135" spans="1:17" x14ac:dyDescent="0.25">
      <c r="A135" s="63">
        <v>28</v>
      </c>
      <c r="B135" s="547" t="s">
        <v>179</v>
      </c>
      <c r="C135" s="548"/>
      <c r="D135" s="548"/>
      <c r="E135" s="549"/>
      <c r="F135" s="25"/>
      <c r="G135" s="37"/>
      <c r="H135" s="37">
        <v>1</v>
      </c>
      <c r="I135" s="37"/>
      <c r="J135" s="583"/>
      <c r="K135" s="584"/>
      <c r="L135" s="585"/>
      <c r="M135" s="565"/>
      <c r="N135" s="565"/>
      <c r="O135" s="565"/>
      <c r="P135" s="565"/>
      <c r="Q135" s="64"/>
    </row>
    <row r="136" spans="1:17" x14ac:dyDescent="0.25">
      <c r="A136" s="63">
        <v>29</v>
      </c>
      <c r="B136" s="547" t="s">
        <v>180</v>
      </c>
      <c r="C136" s="548"/>
      <c r="D136" s="548"/>
      <c r="E136" s="549"/>
      <c r="F136" s="25"/>
      <c r="G136" s="25"/>
      <c r="H136" s="25">
        <v>1</v>
      </c>
      <c r="I136" s="25"/>
      <c r="J136" s="583"/>
      <c r="K136" s="584"/>
      <c r="L136" s="585"/>
      <c r="M136" s="565"/>
      <c r="N136" s="565"/>
      <c r="O136" s="565"/>
      <c r="P136" s="565"/>
      <c r="Q136" s="64"/>
    </row>
    <row r="137" spans="1:17" x14ac:dyDescent="0.25">
      <c r="A137" s="63">
        <v>30</v>
      </c>
      <c r="B137" s="547" t="s">
        <v>181</v>
      </c>
      <c r="C137" s="548"/>
      <c r="D137" s="548"/>
      <c r="E137" s="549"/>
      <c r="F137" s="25"/>
      <c r="G137" s="37"/>
      <c r="H137" s="37">
        <v>1</v>
      </c>
      <c r="I137" s="37"/>
      <c r="J137" s="583"/>
      <c r="K137" s="584"/>
      <c r="L137" s="585"/>
      <c r="M137" s="565"/>
      <c r="N137" s="565"/>
      <c r="O137" s="565"/>
      <c r="P137" s="565"/>
      <c r="Q137" s="64"/>
    </row>
    <row r="138" spans="1:17" x14ac:dyDescent="0.25">
      <c r="A138" s="63">
        <v>31</v>
      </c>
      <c r="B138" s="547" t="s">
        <v>182</v>
      </c>
      <c r="C138" s="548"/>
      <c r="D138" s="548"/>
      <c r="E138" s="549"/>
      <c r="F138" s="25"/>
      <c r="G138" s="37"/>
      <c r="H138" s="37">
        <v>1</v>
      </c>
      <c r="I138" s="37"/>
      <c r="J138" s="583"/>
      <c r="K138" s="584"/>
      <c r="L138" s="585"/>
      <c r="M138" s="565"/>
      <c r="N138" s="565"/>
      <c r="O138" s="565"/>
      <c r="P138" s="565"/>
      <c r="Q138" s="64"/>
    </row>
    <row r="139" spans="1:17" x14ac:dyDescent="0.25">
      <c r="A139" s="63">
        <v>32</v>
      </c>
      <c r="B139" s="547" t="s">
        <v>183</v>
      </c>
      <c r="C139" s="548"/>
      <c r="D139" s="548"/>
      <c r="E139" s="549"/>
      <c r="F139" s="25"/>
      <c r="G139" s="25"/>
      <c r="H139" s="25">
        <v>1</v>
      </c>
      <c r="I139" s="25"/>
      <c r="J139" s="583"/>
      <c r="K139" s="584"/>
      <c r="L139" s="585"/>
      <c r="M139" s="565"/>
      <c r="N139" s="565"/>
      <c r="O139" s="565"/>
      <c r="P139" s="565"/>
      <c r="Q139" s="64"/>
    </row>
    <row r="140" spans="1:17" ht="15.6" customHeight="1" x14ac:dyDescent="0.25">
      <c r="A140" s="63">
        <v>33</v>
      </c>
      <c r="B140" s="547" t="s">
        <v>184</v>
      </c>
      <c r="C140" s="548"/>
      <c r="D140" s="548"/>
      <c r="E140" s="549"/>
      <c r="F140" s="25"/>
      <c r="G140" s="37"/>
      <c r="H140" s="37">
        <v>1</v>
      </c>
      <c r="I140" s="37"/>
      <c r="J140" s="586"/>
      <c r="K140" s="587"/>
      <c r="L140" s="588"/>
      <c r="M140" s="565"/>
      <c r="N140" s="565"/>
      <c r="O140" s="565"/>
      <c r="P140" s="565"/>
      <c r="Q140" s="64"/>
    </row>
    <row r="141" spans="1:17" ht="89.1" customHeight="1" x14ac:dyDescent="0.25">
      <c r="A141" s="63">
        <v>34</v>
      </c>
      <c r="B141" s="555" t="s">
        <v>185</v>
      </c>
      <c r="C141" s="556"/>
      <c r="D141" s="556"/>
      <c r="E141" s="557"/>
      <c r="F141" s="25"/>
      <c r="G141" s="37"/>
      <c r="H141" s="37">
        <v>1</v>
      </c>
      <c r="I141" s="25"/>
      <c r="J141" s="566" t="s">
        <v>186</v>
      </c>
      <c r="K141" s="567"/>
      <c r="L141" s="567"/>
      <c r="M141" s="565"/>
      <c r="N141" s="565"/>
      <c r="O141" s="565"/>
      <c r="P141" s="565"/>
      <c r="Q141" s="64"/>
    </row>
    <row r="142" spans="1:17" ht="76.5" customHeight="1" x14ac:dyDescent="0.25">
      <c r="A142" s="63">
        <v>35</v>
      </c>
      <c r="B142" s="555" t="s">
        <v>187</v>
      </c>
      <c r="C142" s="556"/>
      <c r="D142" s="556"/>
      <c r="E142" s="557"/>
      <c r="F142" s="25"/>
      <c r="G142" s="25"/>
      <c r="H142" s="25">
        <v>1</v>
      </c>
      <c r="I142" s="25"/>
      <c r="J142" s="566" t="s">
        <v>188</v>
      </c>
      <c r="K142" s="567"/>
      <c r="L142" s="567"/>
      <c r="M142" s="565"/>
      <c r="N142" s="565"/>
      <c r="O142" s="565"/>
      <c r="P142" s="565"/>
      <c r="Q142" s="64"/>
    </row>
    <row r="143" spans="1:17" ht="15.6" customHeight="1" x14ac:dyDescent="0.25">
      <c r="A143" s="63">
        <v>36</v>
      </c>
      <c r="B143" s="555" t="s">
        <v>189</v>
      </c>
      <c r="C143" s="556"/>
      <c r="D143" s="556"/>
      <c r="E143" s="557"/>
      <c r="F143" s="25"/>
      <c r="G143" s="37"/>
      <c r="H143" s="37">
        <v>1</v>
      </c>
      <c r="I143" s="37"/>
      <c r="J143" s="569" t="s">
        <v>190</v>
      </c>
      <c r="K143" s="570"/>
      <c r="L143" s="571"/>
      <c r="M143" s="565"/>
      <c r="N143" s="565"/>
      <c r="O143" s="565"/>
      <c r="P143" s="565"/>
      <c r="Q143" s="64"/>
    </row>
    <row r="144" spans="1:17" x14ac:dyDescent="0.25">
      <c r="A144" s="63">
        <v>37</v>
      </c>
      <c r="B144" s="547" t="s">
        <v>191</v>
      </c>
      <c r="C144" s="548"/>
      <c r="D144" s="548"/>
      <c r="E144" s="549"/>
      <c r="F144" s="25"/>
      <c r="G144" s="37"/>
      <c r="H144" s="37">
        <v>1</v>
      </c>
      <c r="I144" s="37"/>
      <c r="J144" s="572"/>
      <c r="K144" s="573"/>
      <c r="L144" s="574"/>
      <c r="M144" s="565"/>
      <c r="N144" s="565"/>
      <c r="O144" s="565"/>
      <c r="P144" s="565"/>
      <c r="Q144" s="64"/>
    </row>
    <row r="145" spans="1:17" x14ac:dyDescent="0.25">
      <c r="A145" s="63">
        <v>38</v>
      </c>
      <c r="B145" s="547" t="s">
        <v>192</v>
      </c>
      <c r="C145" s="548"/>
      <c r="D145" s="548"/>
      <c r="E145" s="549"/>
      <c r="F145" s="25"/>
      <c r="G145" s="25"/>
      <c r="H145" s="25">
        <v>1</v>
      </c>
      <c r="I145" s="25"/>
      <c r="J145" s="572"/>
      <c r="K145" s="573"/>
      <c r="L145" s="574"/>
      <c r="M145" s="565"/>
      <c r="N145" s="565"/>
      <c r="O145" s="565"/>
      <c r="P145" s="565"/>
      <c r="Q145" s="64"/>
    </row>
    <row r="146" spans="1:17" ht="15.6" customHeight="1" x14ac:dyDescent="0.25">
      <c r="A146" s="63">
        <v>39</v>
      </c>
      <c r="B146" s="547" t="s">
        <v>193</v>
      </c>
      <c r="C146" s="548"/>
      <c r="D146" s="548"/>
      <c r="E146" s="549"/>
      <c r="F146" s="25"/>
      <c r="G146" s="37"/>
      <c r="H146" s="37">
        <v>1</v>
      </c>
      <c r="I146" s="37"/>
      <c r="J146" s="575"/>
      <c r="K146" s="576"/>
      <c r="L146" s="577"/>
      <c r="M146" s="565"/>
      <c r="N146" s="565"/>
      <c r="O146" s="565"/>
      <c r="P146" s="565"/>
      <c r="Q146" s="64"/>
    </row>
    <row r="147" spans="1:17" s="50" customFormat="1" ht="60.6" customHeight="1" x14ac:dyDescent="0.3">
      <c r="A147" s="63">
        <v>40</v>
      </c>
      <c r="B147" s="555" t="s">
        <v>194</v>
      </c>
      <c r="C147" s="556"/>
      <c r="D147" s="556"/>
      <c r="E147" s="557"/>
      <c r="F147" s="25"/>
      <c r="G147" s="25"/>
      <c r="H147" s="25">
        <v>1</v>
      </c>
      <c r="I147" s="25"/>
      <c r="J147" s="550" t="s">
        <v>195</v>
      </c>
      <c r="K147" s="551"/>
      <c r="L147" s="551"/>
      <c r="M147" s="568"/>
      <c r="N147" s="568"/>
      <c r="O147" s="568"/>
      <c r="P147" s="568"/>
      <c r="Q147" s="64"/>
    </row>
    <row r="148" spans="1:17" s="50" customFormat="1" ht="78.599999999999994" customHeight="1" x14ac:dyDescent="0.3">
      <c r="A148" s="63">
        <v>41</v>
      </c>
      <c r="B148" s="555" t="s">
        <v>196</v>
      </c>
      <c r="C148" s="556"/>
      <c r="D148" s="556"/>
      <c r="E148" s="557"/>
      <c r="F148" s="25"/>
      <c r="G148" s="25"/>
      <c r="H148" s="25">
        <v>1</v>
      </c>
      <c r="I148" s="25"/>
      <c r="J148" s="550" t="s">
        <v>197</v>
      </c>
      <c r="K148" s="551"/>
      <c r="L148" s="551"/>
      <c r="M148" s="568"/>
      <c r="N148" s="568"/>
      <c r="O148" s="568"/>
      <c r="P148" s="568"/>
      <c r="Q148" s="64"/>
    </row>
    <row r="149" spans="1:17" s="50" customFormat="1" ht="77.400000000000006" customHeight="1" x14ac:dyDescent="0.3">
      <c r="A149" s="63">
        <v>42</v>
      </c>
      <c r="B149" s="555" t="s">
        <v>198</v>
      </c>
      <c r="C149" s="556"/>
      <c r="D149" s="556"/>
      <c r="E149" s="557"/>
      <c r="F149" s="25"/>
      <c r="G149" s="25"/>
      <c r="H149" s="25">
        <v>1</v>
      </c>
      <c r="I149" s="25"/>
      <c r="J149" s="550" t="s">
        <v>199</v>
      </c>
      <c r="K149" s="551"/>
      <c r="L149" s="551"/>
      <c r="M149" s="568"/>
      <c r="N149" s="568"/>
      <c r="O149" s="568"/>
      <c r="P149" s="568"/>
      <c r="Q149" s="64"/>
    </row>
    <row r="150" spans="1:17" s="50" customFormat="1" ht="60.6" customHeight="1" x14ac:dyDescent="0.3">
      <c r="A150" s="63">
        <v>43</v>
      </c>
      <c r="B150" s="555" t="s">
        <v>200</v>
      </c>
      <c r="C150" s="556"/>
      <c r="D150" s="556"/>
      <c r="E150" s="557"/>
      <c r="F150" s="25"/>
      <c r="G150" s="25"/>
      <c r="H150" s="25">
        <v>1</v>
      </c>
      <c r="I150" s="25"/>
      <c r="J150" s="550" t="s">
        <v>201</v>
      </c>
      <c r="K150" s="551"/>
      <c r="L150" s="551"/>
      <c r="M150" s="568"/>
      <c r="N150" s="568"/>
      <c r="O150" s="568"/>
      <c r="P150" s="568"/>
      <c r="Q150" s="64"/>
    </row>
    <row r="151" spans="1:17" s="50" customFormat="1" ht="34.5" customHeight="1" x14ac:dyDescent="0.3">
      <c r="A151" s="63">
        <v>44</v>
      </c>
      <c r="B151" s="555" t="s">
        <v>202</v>
      </c>
      <c r="C151" s="556"/>
      <c r="D151" s="556"/>
      <c r="E151" s="557"/>
      <c r="F151" s="25"/>
      <c r="G151" s="25"/>
      <c r="H151" s="25">
        <v>1</v>
      </c>
      <c r="I151" s="25"/>
      <c r="J151" s="569" t="s">
        <v>203</v>
      </c>
      <c r="K151" s="570"/>
      <c r="L151" s="571"/>
      <c r="M151" s="568"/>
      <c r="N151" s="568"/>
      <c r="O151" s="568"/>
      <c r="P151" s="568"/>
      <c r="Q151" s="64"/>
    </row>
    <row r="152" spans="1:17" ht="34.5" customHeight="1" x14ac:dyDescent="0.25">
      <c r="A152" s="63">
        <v>45</v>
      </c>
      <c r="B152" s="547" t="s">
        <v>204</v>
      </c>
      <c r="C152" s="548"/>
      <c r="D152" s="548"/>
      <c r="E152" s="549"/>
      <c r="F152" s="25"/>
      <c r="G152" s="25"/>
      <c r="H152" s="37">
        <v>1</v>
      </c>
      <c r="I152" s="37"/>
      <c r="J152" s="572"/>
      <c r="K152" s="573"/>
      <c r="L152" s="574"/>
      <c r="M152" s="565"/>
      <c r="N152" s="565"/>
      <c r="O152" s="565"/>
      <c r="P152" s="565"/>
      <c r="Q152" s="64"/>
    </row>
    <row r="153" spans="1:17" ht="34.5" customHeight="1" x14ac:dyDescent="0.25">
      <c r="A153" s="63">
        <v>46</v>
      </c>
      <c r="B153" s="547" t="s">
        <v>205</v>
      </c>
      <c r="C153" s="548"/>
      <c r="D153" s="548"/>
      <c r="E153" s="549"/>
      <c r="F153" s="25"/>
      <c r="G153" s="25"/>
      <c r="H153" s="37">
        <v>1</v>
      </c>
      <c r="I153" s="37"/>
      <c r="J153" s="572"/>
      <c r="K153" s="573"/>
      <c r="L153" s="574"/>
      <c r="M153" s="565"/>
      <c r="N153" s="565"/>
      <c r="O153" s="565"/>
      <c r="P153" s="565"/>
      <c r="Q153" s="64"/>
    </row>
    <row r="154" spans="1:17" ht="34.5" customHeight="1" x14ac:dyDescent="0.25">
      <c r="A154" s="63">
        <v>47</v>
      </c>
      <c r="B154" s="547" t="s">
        <v>206</v>
      </c>
      <c r="C154" s="548"/>
      <c r="D154" s="548"/>
      <c r="E154" s="549"/>
      <c r="F154" s="25"/>
      <c r="G154" s="25">
        <v>1</v>
      </c>
      <c r="H154" s="25"/>
      <c r="I154" s="25"/>
      <c r="J154" s="572"/>
      <c r="K154" s="573"/>
      <c r="L154" s="574"/>
      <c r="M154" s="565"/>
      <c r="N154" s="565"/>
      <c r="O154" s="565"/>
      <c r="P154" s="565"/>
      <c r="Q154" s="64"/>
    </row>
    <row r="155" spans="1:17" ht="34.5" customHeight="1" x14ac:dyDescent="0.25">
      <c r="A155" s="63">
        <v>48</v>
      </c>
      <c r="B155" s="547" t="s">
        <v>207</v>
      </c>
      <c r="C155" s="548"/>
      <c r="D155" s="548"/>
      <c r="E155" s="549"/>
      <c r="F155" s="25"/>
      <c r="G155" s="25">
        <v>1</v>
      </c>
      <c r="H155" s="37"/>
      <c r="I155" s="37"/>
      <c r="J155" s="572"/>
      <c r="K155" s="573"/>
      <c r="L155" s="574"/>
      <c r="M155" s="565"/>
      <c r="N155" s="565"/>
      <c r="O155" s="565"/>
      <c r="P155" s="565"/>
      <c r="Q155" s="64"/>
    </row>
    <row r="156" spans="1:17" ht="34.5" customHeight="1" x14ac:dyDescent="0.25">
      <c r="A156" s="63">
        <v>49</v>
      </c>
      <c r="B156" s="547" t="s">
        <v>208</v>
      </c>
      <c r="C156" s="548"/>
      <c r="D156" s="548"/>
      <c r="E156" s="549"/>
      <c r="F156" s="25"/>
      <c r="G156" s="25">
        <v>1</v>
      </c>
      <c r="H156" s="37"/>
      <c r="I156" s="37"/>
      <c r="J156" s="572"/>
      <c r="K156" s="573"/>
      <c r="L156" s="574"/>
      <c r="M156" s="565"/>
      <c r="N156" s="565"/>
      <c r="O156" s="565"/>
      <c r="P156" s="565"/>
      <c r="Q156" s="64"/>
    </row>
    <row r="157" spans="1:17" ht="34.5" customHeight="1" x14ac:dyDescent="0.25">
      <c r="A157" s="63">
        <v>50</v>
      </c>
      <c r="B157" s="547" t="s">
        <v>209</v>
      </c>
      <c r="C157" s="548"/>
      <c r="D157" s="548"/>
      <c r="E157" s="549"/>
      <c r="F157" s="25"/>
      <c r="G157" s="25">
        <v>1</v>
      </c>
      <c r="H157" s="25"/>
      <c r="I157" s="25"/>
      <c r="J157" s="572"/>
      <c r="K157" s="573"/>
      <c r="L157" s="574"/>
      <c r="M157" s="565"/>
      <c r="N157" s="565"/>
      <c r="O157" s="565"/>
      <c r="P157" s="565"/>
      <c r="Q157" s="64"/>
    </row>
    <row r="158" spans="1:17" ht="34.5" customHeight="1" x14ac:dyDescent="0.25">
      <c r="A158" s="63">
        <v>51</v>
      </c>
      <c r="B158" s="547" t="s">
        <v>210</v>
      </c>
      <c r="C158" s="548"/>
      <c r="D158" s="548"/>
      <c r="E158" s="549"/>
      <c r="F158" s="25"/>
      <c r="G158" s="37">
        <v>1</v>
      </c>
      <c r="H158" s="37"/>
      <c r="I158" s="37"/>
      <c r="J158" s="572"/>
      <c r="K158" s="573"/>
      <c r="L158" s="574"/>
      <c r="M158" s="565"/>
      <c r="N158" s="565"/>
      <c r="O158" s="565"/>
      <c r="P158" s="565"/>
      <c r="Q158" s="64"/>
    </row>
    <row r="159" spans="1:17" ht="34.5" customHeight="1" x14ac:dyDescent="0.25">
      <c r="A159" s="63">
        <v>52</v>
      </c>
      <c r="B159" s="547" t="s">
        <v>211</v>
      </c>
      <c r="C159" s="548"/>
      <c r="D159" s="548"/>
      <c r="E159" s="549"/>
      <c r="F159" s="25"/>
      <c r="G159" s="37">
        <v>1</v>
      </c>
      <c r="H159" s="37"/>
      <c r="I159" s="37"/>
      <c r="J159" s="575"/>
      <c r="K159" s="576"/>
      <c r="L159" s="577"/>
      <c r="M159" s="565"/>
      <c r="N159" s="565"/>
      <c r="O159" s="565"/>
      <c r="P159" s="565"/>
      <c r="Q159" s="64"/>
    </row>
    <row r="160" spans="1:17" ht="61.5" customHeight="1" x14ac:dyDescent="0.25">
      <c r="A160" s="63">
        <v>53</v>
      </c>
      <c r="B160" s="555" t="s">
        <v>212</v>
      </c>
      <c r="C160" s="556" t="s">
        <v>212</v>
      </c>
      <c r="D160" s="556" t="s">
        <v>212</v>
      </c>
      <c r="E160" s="557" t="s">
        <v>212</v>
      </c>
      <c r="F160" s="25"/>
      <c r="G160" s="37">
        <v>1</v>
      </c>
      <c r="H160" s="37"/>
      <c r="I160" s="37"/>
      <c r="J160" s="566" t="s">
        <v>213</v>
      </c>
      <c r="K160" s="567"/>
      <c r="L160" s="567"/>
      <c r="M160" s="565"/>
      <c r="N160" s="565"/>
      <c r="O160" s="565"/>
      <c r="P160" s="565"/>
      <c r="Q160" s="64"/>
    </row>
    <row r="161" spans="1:19" x14ac:dyDescent="0.25">
      <c r="B161" s="558" t="s">
        <v>214</v>
      </c>
      <c r="C161" s="559"/>
      <c r="D161" s="559"/>
      <c r="E161" s="560"/>
      <c r="F161" s="52">
        <f>SUM(F108:F160)</f>
        <v>9</v>
      </c>
      <c r="G161" s="52">
        <f>SUM(G108:G160)</f>
        <v>13</v>
      </c>
      <c r="H161" s="52">
        <f>SUM(H108:H160)</f>
        <v>24</v>
      </c>
      <c r="I161" s="52">
        <f>SUM(I108:I160)</f>
        <v>7</v>
      </c>
      <c r="J161" s="538">
        <f>F161+G161+H161+I161</f>
        <v>53</v>
      </c>
      <c r="K161" s="538"/>
      <c r="L161" s="554"/>
      <c r="M161" s="64"/>
      <c r="N161" s="64"/>
      <c r="O161" s="64"/>
      <c r="P161" s="64"/>
      <c r="Q161" s="64"/>
    </row>
    <row r="162" spans="1:19" x14ac:dyDescent="0.25">
      <c r="B162" s="539" t="s">
        <v>83</v>
      </c>
      <c r="C162" s="539"/>
      <c r="D162" s="539"/>
      <c r="E162" s="539"/>
      <c r="F162" s="539"/>
      <c r="G162" s="539"/>
      <c r="H162" s="539"/>
      <c r="I162" s="539"/>
      <c r="J162" s="539"/>
      <c r="K162" s="539"/>
      <c r="L162" s="539"/>
      <c r="M162" s="64"/>
      <c r="N162" s="64"/>
      <c r="O162" s="64"/>
      <c r="P162" s="64"/>
      <c r="Q162" s="64"/>
    </row>
    <row r="163" spans="1:19" x14ac:dyDescent="0.25">
      <c r="B163" s="542" t="s">
        <v>215</v>
      </c>
      <c r="C163" s="542"/>
      <c r="D163" s="542"/>
      <c r="E163" s="542"/>
      <c r="F163" s="542"/>
      <c r="G163" s="542"/>
      <c r="H163" s="542"/>
      <c r="I163" s="542"/>
      <c r="J163" s="20">
        <v>0.04</v>
      </c>
      <c r="K163" s="21"/>
      <c r="L163" s="21">
        <f>+(F170+H170)*J163/J170</f>
        <v>2.4E-2</v>
      </c>
      <c r="M163" s="561"/>
      <c r="N163" s="561"/>
      <c r="O163" s="561"/>
      <c r="P163" s="46"/>
      <c r="Q163" s="46"/>
    </row>
    <row r="164" spans="1:19" x14ac:dyDescent="0.25">
      <c r="B164" s="562" t="s">
        <v>24</v>
      </c>
      <c r="C164" s="563"/>
      <c r="D164" s="563"/>
      <c r="E164" s="564"/>
      <c r="F164" s="23" t="s">
        <v>25</v>
      </c>
      <c r="G164" s="23" t="s">
        <v>26</v>
      </c>
      <c r="H164" s="23" t="s">
        <v>27</v>
      </c>
      <c r="I164" s="23" t="s">
        <v>28</v>
      </c>
      <c r="J164" s="544" t="s">
        <v>29</v>
      </c>
      <c r="K164" s="545"/>
      <c r="L164" s="545"/>
    </row>
    <row r="165" spans="1:19" ht="65.099999999999994" customHeight="1" x14ac:dyDescent="0.25">
      <c r="A165" s="4">
        <v>1</v>
      </c>
      <c r="B165" s="555" t="s">
        <v>216</v>
      </c>
      <c r="C165" s="556" t="s">
        <v>216</v>
      </c>
      <c r="D165" s="556" t="s">
        <v>216</v>
      </c>
      <c r="E165" s="557" t="s">
        <v>216</v>
      </c>
      <c r="F165" s="25">
        <v>1</v>
      </c>
      <c r="G165" s="37"/>
      <c r="H165" s="37"/>
      <c r="I165" s="37"/>
      <c r="J165" s="550" t="s">
        <v>217</v>
      </c>
      <c r="K165" s="551"/>
      <c r="L165" s="551"/>
      <c r="M165" s="552"/>
      <c r="N165" s="552"/>
      <c r="O165" s="552"/>
      <c r="P165" s="552"/>
      <c r="Q165" s="46"/>
      <c r="R165" s="46"/>
      <c r="S165" s="46"/>
    </row>
    <row r="166" spans="1:19" ht="84" customHeight="1" x14ac:dyDescent="0.25">
      <c r="A166" s="4">
        <v>2</v>
      </c>
      <c r="B166" s="555" t="s">
        <v>218</v>
      </c>
      <c r="C166" s="556" t="s">
        <v>219</v>
      </c>
      <c r="D166" s="556" t="s">
        <v>219</v>
      </c>
      <c r="E166" s="557" t="s">
        <v>219</v>
      </c>
      <c r="F166" s="25">
        <v>1</v>
      </c>
      <c r="G166" s="37"/>
      <c r="H166" s="37"/>
      <c r="I166" s="37"/>
      <c r="J166" s="550" t="s">
        <v>220</v>
      </c>
      <c r="K166" s="551"/>
      <c r="L166" s="551"/>
      <c r="M166" s="552"/>
      <c r="N166" s="552"/>
      <c r="O166" s="552"/>
      <c r="P166" s="552"/>
      <c r="Q166" s="46"/>
      <c r="R166" s="46"/>
      <c r="S166" s="46"/>
    </row>
    <row r="167" spans="1:19" ht="81.900000000000006" customHeight="1" x14ac:dyDescent="0.25">
      <c r="A167" s="4">
        <v>3</v>
      </c>
      <c r="B167" s="555" t="s">
        <v>221</v>
      </c>
      <c r="C167" s="556" t="s">
        <v>221</v>
      </c>
      <c r="D167" s="556" t="s">
        <v>221</v>
      </c>
      <c r="E167" s="557" t="s">
        <v>221</v>
      </c>
      <c r="F167" s="25">
        <v>1</v>
      </c>
      <c r="G167" s="37"/>
      <c r="H167" s="37"/>
      <c r="I167" s="37"/>
      <c r="J167" s="550" t="s">
        <v>222</v>
      </c>
      <c r="K167" s="551"/>
      <c r="L167" s="551"/>
      <c r="M167" s="552"/>
      <c r="N167" s="552"/>
      <c r="O167" s="552"/>
      <c r="P167" s="552"/>
      <c r="Q167" s="46"/>
      <c r="R167" s="46"/>
      <c r="S167" s="46"/>
    </row>
    <row r="168" spans="1:19" ht="117.9" customHeight="1" x14ac:dyDescent="0.25">
      <c r="A168" s="4">
        <v>4</v>
      </c>
      <c r="B168" s="555" t="s">
        <v>223</v>
      </c>
      <c r="C168" s="556" t="s">
        <v>224</v>
      </c>
      <c r="D168" s="556" t="s">
        <v>224</v>
      </c>
      <c r="E168" s="557" t="s">
        <v>224</v>
      </c>
      <c r="F168" s="25"/>
      <c r="G168" s="37">
        <v>1</v>
      </c>
      <c r="H168" s="37"/>
      <c r="I168" s="37"/>
      <c r="J168" s="550" t="s">
        <v>225</v>
      </c>
      <c r="K168" s="551"/>
      <c r="L168" s="551"/>
      <c r="M168" s="552"/>
      <c r="N168" s="552"/>
      <c r="O168" s="552"/>
      <c r="P168" s="552"/>
      <c r="Q168" s="46"/>
      <c r="R168" s="46"/>
      <c r="S168" s="46"/>
    </row>
    <row r="169" spans="1:19" ht="57.9" customHeight="1" x14ac:dyDescent="0.25">
      <c r="A169" s="4">
        <v>5</v>
      </c>
      <c r="B169" s="547" t="s">
        <v>226</v>
      </c>
      <c r="C169" s="548" t="s">
        <v>227</v>
      </c>
      <c r="D169" s="548" t="s">
        <v>227</v>
      </c>
      <c r="E169" s="549" t="s">
        <v>227</v>
      </c>
      <c r="F169" s="25"/>
      <c r="G169" s="37">
        <v>1</v>
      </c>
      <c r="H169" s="37"/>
      <c r="I169" s="37"/>
      <c r="J169" s="550" t="s">
        <v>228</v>
      </c>
      <c r="K169" s="551"/>
      <c r="L169" s="551"/>
      <c r="M169" s="552"/>
      <c r="N169" s="552"/>
      <c r="O169" s="552"/>
      <c r="P169" s="552"/>
      <c r="Q169" s="46"/>
      <c r="R169" s="46"/>
      <c r="S169" s="46"/>
    </row>
    <row r="170" spans="1:19" x14ac:dyDescent="0.25">
      <c r="B170" s="553" t="s">
        <v>229</v>
      </c>
      <c r="C170" s="553"/>
      <c r="D170" s="553"/>
      <c r="E170" s="553"/>
      <c r="F170" s="52">
        <f>SUM(F165:F169)</f>
        <v>3</v>
      </c>
      <c r="G170" s="52">
        <f>SUM(G165:G169)</f>
        <v>2</v>
      </c>
      <c r="H170" s="52">
        <f>SUM(H165:H169)</f>
        <v>0</v>
      </c>
      <c r="I170" s="52">
        <f>SUM(I165:I169)</f>
        <v>0</v>
      </c>
      <c r="J170" s="538">
        <f>F170+G170+H170+I170</f>
        <v>5</v>
      </c>
      <c r="K170" s="538"/>
      <c r="L170" s="554"/>
      <c r="M170" s="46"/>
      <c r="N170" s="46"/>
      <c r="O170" s="46"/>
      <c r="P170" s="46"/>
      <c r="Q170" s="46"/>
      <c r="R170" s="46"/>
      <c r="S170" s="46"/>
    </row>
    <row r="171" spans="1:19" x14ac:dyDescent="0.25">
      <c r="B171" s="539" t="s">
        <v>83</v>
      </c>
      <c r="C171" s="539"/>
      <c r="D171" s="539"/>
      <c r="E171" s="539"/>
      <c r="F171" s="539"/>
      <c r="G171" s="539"/>
      <c r="H171" s="539"/>
      <c r="I171" s="539"/>
      <c r="J171" s="539"/>
      <c r="K171" s="539"/>
      <c r="L171" s="539"/>
      <c r="M171" s="46"/>
      <c r="N171" s="46"/>
      <c r="O171" s="46"/>
      <c r="P171" s="46"/>
      <c r="Q171" s="46"/>
      <c r="R171" s="46"/>
      <c r="S171" s="46"/>
    </row>
    <row r="172" spans="1:19" x14ac:dyDescent="0.25">
      <c r="B172" s="542" t="s">
        <v>230</v>
      </c>
      <c r="C172" s="542"/>
      <c r="D172" s="542"/>
      <c r="E172" s="542"/>
      <c r="F172" s="542"/>
      <c r="G172" s="542"/>
      <c r="H172" s="542"/>
      <c r="I172" s="542"/>
      <c r="J172" s="21"/>
      <c r="K172" s="21"/>
      <c r="L172" s="22"/>
    </row>
    <row r="173" spans="1:19" x14ac:dyDescent="0.25">
      <c r="B173" s="543" t="s">
        <v>24</v>
      </c>
      <c r="C173" s="543"/>
      <c r="D173" s="543"/>
      <c r="E173" s="543"/>
      <c r="F173" s="23" t="s">
        <v>25</v>
      </c>
      <c r="G173" s="23" t="s">
        <v>26</v>
      </c>
      <c r="H173" s="23" t="s">
        <v>27</v>
      </c>
      <c r="I173" s="23" t="s">
        <v>28</v>
      </c>
      <c r="J173" s="544" t="s">
        <v>29</v>
      </c>
      <c r="K173" s="545"/>
      <c r="L173" s="545"/>
    </row>
    <row r="174" spans="1:19" x14ac:dyDescent="0.25">
      <c r="A174" s="4">
        <v>1</v>
      </c>
      <c r="B174" s="534"/>
      <c r="C174" s="535"/>
      <c r="D174" s="535"/>
      <c r="E174" s="536"/>
      <c r="F174" s="37">
        <v>1</v>
      </c>
      <c r="G174" s="37"/>
      <c r="H174" s="37"/>
      <c r="I174" s="37"/>
      <c r="J174" s="546"/>
      <c r="K174" s="537"/>
      <c r="L174" s="537"/>
    </row>
    <row r="175" spans="1:19" x14ac:dyDescent="0.25">
      <c r="A175" s="4">
        <v>2</v>
      </c>
      <c r="B175" s="534"/>
      <c r="C175" s="535"/>
      <c r="D175" s="535"/>
      <c r="E175" s="536"/>
      <c r="F175" s="37">
        <v>1</v>
      </c>
      <c r="G175" s="37"/>
      <c r="H175" s="37"/>
      <c r="I175" s="37"/>
      <c r="J175" s="537"/>
      <c r="K175" s="537"/>
      <c r="L175" s="537"/>
    </row>
    <row r="176" spans="1:19" x14ac:dyDescent="0.25">
      <c r="B176" s="534" t="s">
        <v>231</v>
      </c>
      <c r="C176" s="535"/>
      <c r="D176" s="535"/>
      <c r="E176" s="536"/>
      <c r="F176" s="52">
        <f>SUM(F173:F175)</f>
        <v>2</v>
      </c>
      <c r="G176" s="52">
        <f>SUM(G173:G175)</f>
        <v>0</v>
      </c>
      <c r="H176" s="52">
        <f>SUM(H173:H175)</f>
        <v>0</v>
      </c>
      <c r="I176" s="52">
        <f>SUM(I173:I175)</f>
        <v>0</v>
      </c>
      <c r="J176" s="538">
        <f>F176+G176+H176+I176</f>
        <v>2</v>
      </c>
      <c r="K176" s="538"/>
      <c r="L176" s="538"/>
    </row>
    <row r="177" spans="1:17" x14ac:dyDescent="0.25">
      <c r="B177" s="539" t="s">
        <v>83</v>
      </c>
      <c r="C177" s="539"/>
      <c r="D177" s="539"/>
      <c r="E177" s="539"/>
      <c r="F177" s="539"/>
      <c r="G177" s="539"/>
      <c r="H177" s="539"/>
      <c r="I177" s="539"/>
      <c r="J177" s="539"/>
      <c r="K177" s="539"/>
      <c r="L177" s="539"/>
    </row>
    <row r="178" spans="1:17" x14ac:dyDescent="0.25">
      <c r="B178" s="540" t="s">
        <v>232</v>
      </c>
      <c r="C178" s="541"/>
      <c r="D178" s="541"/>
      <c r="E178" s="541"/>
      <c r="F178" s="541"/>
      <c r="G178" s="541"/>
      <c r="H178" s="541"/>
      <c r="I178" s="541"/>
      <c r="J178" s="541"/>
      <c r="K178" s="541"/>
      <c r="L178" s="541"/>
    </row>
    <row r="179" spans="1:17" x14ac:dyDescent="0.25">
      <c r="B179" s="531" t="s">
        <v>233</v>
      </c>
      <c r="C179" s="532"/>
      <c r="D179" s="533"/>
      <c r="E179" s="531" t="s">
        <v>234</v>
      </c>
      <c r="F179" s="532"/>
      <c r="G179" s="532"/>
      <c r="H179" s="532"/>
      <c r="I179" s="532"/>
      <c r="J179" s="532"/>
      <c r="K179" s="532"/>
      <c r="L179" s="533"/>
    </row>
    <row r="180" spans="1:17" x14ac:dyDescent="0.25">
      <c r="B180" s="530" t="s">
        <v>235</v>
      </c>
      <c r="C180" s="530"/>
      <c r="D180" s="530"/>
      <c r="E180" s="531" t="s">
        <v>236</v>
      </c>
      <c r="F180" s="532"/>
      <c r="G180" s="532"/>
      <c r="H180" s="532"/>
      <c r="I180" s="532"/>
      <c r="J180" s="532"/>
      <c r="K180" s="532"/>
      <c r="L180" s="533"/>
    </row>
    <row r="181" spans="1:17" x14ac:dyDescent="0.25">
      <c r="B181" s="531" t="s">
        <v>237</v>
      </c>
      <c r="C181" s="532"/>
      <c r="D181" s="533"/>
      <c r="E181" s="531" t="s">
        <v>238</v>
      </c>
      <c r="F181" s="532"/>
      <c r="G181" s="532"/>
      <c r="H181" s="532"/>
      <c r="I181" s="532"/>
      <c r="J181" s="532"/>
      <c r="K181" s="532"/>
      <c r="L181" s="533"/>
    </row>
    <row r="182" spans="1:17" x14ac:dyDescent="0.25">
      <c r="B182" s="530" t="s">
        <v>239</v>
      </c>
      <c r="C182" s="530"/>
      <c r="D182" s="530"/>
      <c r="E182" s="531" t="s">
        <v>240</v>
      </c>
      <c r="F182" s="532"/>
      <c r="G182" s="532"/>
      <c r="H182" s="532"/>
      <c r="I182" s="532"/>
      <c r="J182" s="532"/>
      <c r="K182" s="532"/>
      <c r="L182" s="533"/>
    </row>
    <row r="183" spans="1:17" x14ac:dyDescent="0.25">
      <c r="M183" s="66"/>
      <c r="N183" s="66"/>
      <c r="O183" s="67"/>
      <c r="P183" s="66"/>
      <c r="Q183" s="66"/>
    </row>
    <row r="184" spans="1:17" x14ac:dyDescent="0.25">
      <c r="M184" s="46"/>
      <c r="N184" s="46"/>
      <c r="O184" s="46"/>
      <c r="P184" s="46"/>
      <c r="Q184" s="46"/>
    </row>
    <row r="185" spans="1:17" s="12" customFormat="1" x14ac:dyDescent="0.25">
      <c r="A185" s="1"/>
      <c r="B185" s="529"/>
      <c r="C185" s="529"/>
      <c r="D185" s="529"/>
      <c r="E185" s="529"/>
      <c r="F185" s="68"/>
      <c r="G185" s="68"/>
      <c r="H185" s="68"/>
      <c r="I185" s="68"/>
      <c r="J185" s="2"/>
      <c r="K185" s="2"/>
      <c r="L185" s="2"/>
    </row>
    <row r="186" spans="1:17" s="12" customFormat="1" x14ac:dyDescent="0.25">
      <c r="A186" s="1"/>
      <c r="B186" s="529"/>
      <c r="C186" s="529"/>
      <c r="D186" s="529"/>
      <c r="E186" s="529"/>
      <c r="F186" s="68"/>
      <c r="G186" s="68"/>
      <c r="H186" s="68"/>
      <c r="I186" s="68"/>
      <c r="J186" s="2"/>
      <c r="K186" s="2"/>
      <c r="L186" s="2"/>
    </row>
    <row r="187" spans="1:17" s="12" customFormat="1" x14ac:dyDescent="0.25">
      <c r="A187" s="1"/>
      <c r="B187" s="529"/>
      <c r="C187" s="529"/>
      <c r="D187" s="529"/>
      <c r="E187" s="529"/>
      <c r="F187" s="68"/>
      <c r="G187" s="68"/>
      <c r="H187" s="68"/>
      <c r="I187" s="68"/>
      <c r="J187" s="2"/>
      <c r="K187" s="2"/>
      <c r="L187" s="2"/>
    </row>
    <row r="188" spans="1:17" s="12" customFormat="1" x14ac:dyDescent="0.25">
      <c r="A188" s="1"/>
      <c r="B188" s="529"/>
      <c r="C188" s="529"/>
      <c r="D188" s="529"/>
      <c r="E188" s="529"/>
      <c r="F188" s="68"/>
      <c r="G188" s="68"/>
      <c r="H188" s="68"/>
      <c r="I188" s="68"/>
      <c r="J188" s="2"/>
      <c r="K188" s="2"/>
      <c r="L188" s="2"/>
    </row>
    <row r="189" spans="1:17" s="12" customFormat="1" x14ac:dyDescent="0.25">
      <c r="A189" s="1"/>
      <c r="B189" s="529"/>
      <c r="C189" s="529"/>
      <c r="D189" s="529"/>
      <c r="E189" s="529"/>
      <c r="F189" s="68"/>
      <c r="G189" s="68"/>
      <c r="H189" s="68"/>
      <c r="I189" s="68"/>
      <c r="J189" s="2"/>
      <c r="K189" s="2"/>
      <c r="L189" s="2"/>
    </row>
    <row r="190" spans="1:17" s="12" customFormat="1" x14ac:dyDescent="0.25">
      <c r="A190" s="1"/>
      <c r="B190" s="529"/>
      <c r="C190" s="529"/>
      <c r="D190" s="529"/>
      <c r="E190" s="529"/>
      <c r="F190" s="68"/>
      <c r="G190" s="68"/>
      <c r="H190" s="68"/>
      <c r="I190" s="68"/>
      <c r="J190" s="2"/>
      <c r="K190" s="2"/>
      <c r="L190" s="2"/>
    </row>
    <row r="191" spans="1:17" s="12" customFormat="1" x14ac:dyDescent="0.25">
      <c r="A191" s="1"/>
      <c r="B191" s="529"/>
      <c r="C191" s="529"/>
      <c r="D191" s="529"/>
      <c r="E191" s="529"/>
      <c r="F191" s="68"/>
      <c r="G191" s="68"/>
      <c r="H191" s="68"/>
      <c r="I191" s="68"/>
      <c r="J191" s="2"/>
      <c r="K191" s="2"/>
      <c r="L191" s="2"/>
    </row>
    <row r="192" spans="1:17" s="12" customFormat="1" x14ac:dyDescent="0.25">
      <c r="A192" s="1"/>
      <c r="B192" s="529"/>
      <c r="C192" s="529"/>
      <c r="D192" s="529"/>
      <c r="E192" s="529"/>
      <c r="F192" s="68"/>
      <c r="G192" s="68"/>
      <c r="H192" s="68"/>
      <c r="I192" s="68"/>
      <c r="J192" s="2"/>
      <c r="K192" s="2"/>
      <c r="L192" s="2"/>
    </row>
    <row r="193" spans="1:12" s="12" customFormat="1" x14ac:dyDescent="0.25">
      <c r="A193" s="1"/>
      <c r="B193" s="529"/>
      <c r="C193" s="529"/>
      <c r="D193" s="529"/>
      <c r="E193" s="529"/>
      <c r="F193" s="68"/>
      <c r="G193" s="68"/>
      <c r="H193" s="68"/>
      <c r="I193" s="68"/>
      <c r="J193" s="2"/>
      <c r="K193" s="2"/>
      <c r="L193" s="2"/>
    </row>
    <row r="194" spans="1:12" s="12" customFormat="1" x14ac:dyDescent="0.25">
      <c r="A194" s="1"/>
      <c r="B194" s="529"/>
      <c r="C194" s="529"/>
      <c r="D194" s="529"/>
      <c r="E194" s="529"/>
      <c r="F194" s="68"/>
      <c r="G194" s="68"/>
      <c r="H194" s="68"/>
      <c r="I194" s="68"/>
      <c r="J194" s="2"/>
      <c r="K194" s="2"/>
      <c r="L194" s="2"/>
    </row>
    <row r="195" spans="1:12" s="12" customFormat="1" x14ac:dyDescent="0.25">
      <c r="A195" s="1"/>
      <c r="B195" s="529"/>
      <c r="C195" s="529"/>
      <c r="D195" s="529"/>
      <c r="E195" s="529"/>
      <c r="F195" s="68"/>
      <c r="G195" s="68"/>
      <c r="H195" s="68"/>
      <c r="I195" s="68"/>
      <c r="J195" s="2"/>
      <c r="K195" s="2"/>
      <c r="L195" s="2"/>
    </row>
    <row r="196" spans="1:12" s="12" customFormat="1" x14ac:dyDescent="0.25">
      <c r="A196" s="1"/>
      <c r="B196" s="529"/>
      <c r="C196" s="529"/>
      <c r="D196" s="529"/>
      <c r="E196" s="529"/>
      <c r="F196" s="68"/>
      <c r="G196" s="68"/>
      <c r="H196" s="68"/>
      <c r="I196" s="68"/>
      <c r="J196" s="2"/>
      <c r="K196" s="2"/>
      <c r="L196" s="2"/>
    </row>
    <row r="197" spans="1:12" s="12" customFormat="1" x14ac:dyDescent="0.25">
      <c r="A197" s="1"/>
      <c r="B197" s="529"/>
      <c r="C197" s="529"/>
      <c r="D197" s="529"/>
      <c r="E197" s="529"/>
      <c r="F197" s="68"/>
      <c r="G197" s="68"/>
      <c r="H197" s="68"/>
      <c r="I197" s="68"/>
      <c r="J197" s="2"/>
      <c r="K197" s="2"/>
      <c r="L197" s="2"/>
    </row>
    <row r="198" spans="1:12" s="12" customFormat="1" x14ac:dyDescent="0.25">
      <c r="A198" s="1"/>
      <c r="B198" s="529"/>
      <c r="C198" s="529"/>
      <c r="D198" s="529"/>
      <c r="E198" s="529"/>
      <c r="F198" s="68"/>
      <c r="G198" s="68"/>
      <c r="H198" s="68"/>
      <c r="I198" s="68"/>
      <c r="J198" s="2"/>
      <c r="K198" s="2"/>
      <c r="L198" s="2"/>
    </row>
    <row r="199" spans="1:12" s="12" customFormat="1" x14ac:dyDescent="0.25">
      <c r="A199" s="1"/>
      <c r="B199" s="529"/>
      <c r="C199" s="529"/>
      <c r="D199" s="529"/>
      <c r="E199" s="529"/>
      <c r="F199" s="68"/>
      <c r="G199" s="68"/>
      <c r="H199" s="68"/>
      <c r="I199" s="68"/>
      <c r="J199" s="2"/>
      <c r="K199" s="2"/>
      <c r="L199" s="2"/>
    </row>
    <row r="200" spans="1:12" s="12" customFormat="1" x14ac:dyDescent="0.25">
      <c r="A200" s="1"/>
      <c r="B200" s="529"/>
      <c r="C200" s="529"/>
      <c r="D200" s="529"/>
      <c r="E200" s="529"/>
      <c r="F200" s="68"/>
      <c r="G200" s="68"/>
      <c r="H200" s="68"/>
      <c r="I200" s="68"/>
      <c r="J200" s="2"/>
      <c r="K200" s="2"/>
      <c r="L200" s="2"/>
    </row>
    <row r="201" spans="1:12" s="12" customFormat="1" x14ac:dyDescent="0.25">
      <c r="A201" s="1"/>
      <c r="B201" s="529"/>
      <c r="C201" s="529"/>
      <c r="D201" s="529"/>
      <c r="E201" s="529"/>
      <c r="F201" s="68"/>
      <c r="G201" s="68"/>
      <c r="H201" s="68"/>
      <c r="I201" s="68"/>
      <c r="J201" s="2"/>
      <c r="K201" s="2"/>
      <c r="L201" s="2"/>
    </row>
    <row r="202" spans="1:12" s="12" customFormat="1" x14ac:dyDescent="0.25">
      <c r="A202" s="1"/>
      <c r="B202" s="529"/>
      <c r="C202" s="529"/>
      <c r="D202" s="529"/>
      <c r="E202" s="529"/>
      <c r="F202" s="68"/>
      <c r="G202" s="68"/>
      <c r="H202" s="68"/>
      <c r="I202" s="68"/>
      <c r="J202" s="2"/>
      <c r="K202" s="2"/>
      <c r="L202" s="2"/>
    </row>
    <row r="203" spans="1:12" s="12" customFormat="1" x14ac:dyDescent="0.25">
      <c r="A203" s="1"/>
      <c r="B203" s="529"/>
      <c r="C203" s="529"/>
      <c r="D203" s="529"/>
      <c r="E203" s="529"/>
      <c r="F203" s="68"/>
      <c r="G203" s="68"/>
      <c r="H203" s="68"/>
      <c r="I203" s="68"/>
      <c r="J203" s="2"/>
      <c r="K203" s="2"/>
      <c r="L203" s="2"/>
    </row>
    <row r="204" spans="1:12" s="12" customFormat="1" x14ac:dyDescent="0.25">
      <c r="A204" s="1"/>
      <c r="B204" s="529"/>
      <c r="C204" s="529"/>
      <c r="D204" s="529"/>
      <c r="E204" s="529"/>
      <c r="F204" s="68"/>
      <c r="G204" s="68"/>
      <c r="H204" s="68"/>
      <c r="I204" s="68"/>
      <c r="J204" s="2"/>
      <c r="K204" s="2"/>
      <c r="L204" s="2"/>
    </row>
    <row r="205" spans="1:12" s="12" customFormat="1" x14ac:dyDescent="0.25">
      <c r="A205" s="1"/>
      <c r="B205" s="529"/>
      <c r="C205" s="529"/>
      <c r="D205" s="529"/>
      <c r="E205" s="529"/>
      <c r="F205" s="68"/>
      <c r="G205" s="68"/>
      <c r="H205" s="68"/>
      <c r="I205" s="68"/>
      <c r="J205" s="2"/>
      <c r="K205" s="2"/>
      <c r="L205" s="2"/>
    </row>
    <row r="206" spans="1:12" s="12" customFormat="1" x14ac:dyDescent="0.25">
      <c r="A206" s="1"/>
      <c r="B206" s="529"/>
      <c r="C206" s="529"/>
      <c r="D206" s="529"/>
      <c r="E206" s="529"/>
      <c r="F206" s="68"/>
      <c r="G206" s="68"/>
      <c r="H206" s="68"/>
      <c r="I206" s="68"/>
      <c r="J206" s="2"/>
      <c r="K206" s="2"/>
      <c r="L206" s="2"/>
    </row>
    <row r="207" spans="1:12" s="12" customFormat="1" x14ac:dyDescent="0.25">
      <c r="A207" s="1"/>
      <c r="B207" s="529"/>
      <c r="C207" s="529"/>
      <c r="D207" s="529"/>
      <c r="E207" s="529"/>
      <c r="F207" s="68"/>
      <c r="G207" s="68"/>
      <c r="H207" s="68"/>
      <c r="I207" s="68"/>
      <c r="J207" s="2"/>
      <c r="K207" s="2"/>
      <c r="L207" s="2"/>
    </row>
    <row r="208" spans="1:12" s="12" customFormat="1" x14ac:dyDescent="0.25">
      <c r="A208" s="1"/>
      <c r="B208" s="529"/>
      <c r="C208" s="529"/>
      <c r="D208" s="529"/>
      <c r="E208" s="529"/>
      <c r="F208" s="68"/>
      <c r="G208" s="68"/>
      <c r="H208" s="68"/>
      <c r="I208" s="68"/>
      <c r="J208" s="2"/>
      <c r="K208" s="2"/>
      <c r="L208" s="2"/>
    </row>
    <row r="209" spans="1:12" s="12" customFormat="1" x14ac:dyDescent="0.25">
      <c r="A209" s="1"/>
      <c r="B209" s="529"/>
      <c r="C209" s="529"/>
      <c r="D209" s="529"/>
      <c r="E209" s="529"/>
      <c r="F209" s="68"/>
      <c r="G209" s="68"/>
      <c r="H209" s="68"/>
      <c r="I209" s="68"/>
      <c r="J209" s="2"/>
      <c r="K209" s="2"/>
      <c r="L209" s="2"/>
    </row>
    <row r="210" spans="1:12" s="12" customFormat="1" x14ac:dyDescent="0.25">
      <c r="A210" s="1"/>
      <c r="B210" s="529"/>
      <c r="C210" s="529"/>
      <c r="D210" s="529"/>
      <c r="E210" s="529"/>
      <c r="F210" s="68"/>
      <c r="G210" s="68"/>
      <c r="H210" s="68"/>
      <c r="I210" s="68"/>
      <c r="J210" s="2"/>
      <c r="K210" s="2"/>
      <c r="L210" s="2"/>
    </row>
    <row r="211" spans="1:12" s="12" customFormat="1" x14ac:dyDescent="0.25">
      <c r="A211" s="1"/>
      <c r="B211" s="529"/>
      <c r="C211" s="529"/>
      <c r="D211" s="529"/>
      <c r="E211" s="529"/>
      <c r="F211" s="68"/>
      <c r="G211" s="68"/>
      <c r="H211" s="68"/>
      <c r="I211" s="68"/>
      <c r="J211" s="2"/>
      <c r="K211" s="2"/>
      <c r="L211" s="2"/>
    </row>
    <row r="212" spans="1:12" s="12" customFormat="1" x14ac:dyDescent="0.25">
      <c r="A212" s="1"/>
      <c r="B212" s="529"/>
      <c r="C212" s="529"/>
      <c r="D212" s="529"/>
      <c r="E212" s="529"/>
      <c r="F212" s="68"/>
      <c r="G212" s="68"/>
      <c r="H212" s="68"/>
      <c r="I212" s="68"/>
      <c r="J212" s="2"/>
      <c r="K212" s="2"/>
      <c r="L212" s="2"/>
    </row>
    <row r="213" spans="1:12" s="12" customFormat="1" x14ac:dyDescent="0.25">
      <c r="A213" s="1"/>
      <c r="B213" s="529"/>
      <c r="C213" s="529"/>
      <c r="D213" s="529"/>
      <c r="E213" s="529"/>
      <c r="F213" s="68"/>
      <c r="G213" s="68"/>
      <c r="H213" s="68"/>
      <c r="I213" s="68"/>
      <c r="J213" s="2"/>
      <c r="K213" s="2"/>
      <c r="L213" s="2"/>
    </row>
    <row r="214" spans="1:12" s="12" customFormat="1" x14ac:dyDescent="0.25">
      <c r="A214" s="1"/>
      <c r="B214" s="529"/>
      <c r="C214" s="529"/>
      <c r="D214" s="529"/>
      <c r="E214" s="529"/>
      <c r="F214" s="68"/>
      <c r="G214" s="68"/>
      <c r="H214" s="68"/>
      <c r="I214" s="68"/>
      <c r="J214" s="2"/>
      <c r="K214" s="2"/>
      <c r="L214" s="2"/>
    </row>
    <row r="215" spans="1:12" s="12" customFormat="1" x14ac:dyDescent="0.25">
      <c r="A215" s="1"/>
      <c r="B215" s="529"/>
      <c r="C215" s="529"/>
      <c r="D215" s="529"/>
      <c r="E215" s="529"/>
      <c r="F215" s="68"/>
      <c r="G215" s="68"/>
      <c r="H215" s="68"/>
      <c r="I215" s="68"/>
      <c r="J215" s="2"/>
      <c r="K215" s="2"/>
      <c r="L215" s="2"/>
    </row>
    <row r="216" spans="1:12" s="12" customFormat="1" x14ac:dyDescent="0.25">
      <c r="A216" s="1"/>
      <c r="B216" s="529"/>
      <c r="C216" s="529"/>
      <c r="D216" s="529"/>
      <c r="E216" s="529"/>
      <c r="F216" s="68"/>
      <c r="G216" s="68"/>
      <c r="H216" s="68"/>
      <c r="I216" s="68"/>
      <c r="J216" s="2"/>
      <c r="K216" s="2"/>
      <c r="L216" s="2"/>
    </row>
    <row r="217" spans="1:12" s="12" customFormat="1" x14ac:dyDescent="0.25">
      <c r="A217" s="1"/>
      <c r="B217" s="529"/>
      <c r="C217" s="529"/>
      <c r="D217" s="529"/>
      <c r="E217" s="529"/>
      <c r="F217" s="68"/>
      <c r="G217" s="68"/>
      <c r="H217" s="68"/>
      <c r="I217" s="68"/>
      <c r="J217" s="2"/>
      <c r="K217" s="2"/>
      <c r="L217" s="2"/>
    </row>
    <row r="218" spans="1:12" s="12" customFormat="1" x14ac:dyDescent="0.25">
      <c r="A218" s="1"/>
      <c r="B218" s="529"/>
      <c r="C218" s="529"/>
      <c r="D218" s="529"/>
      <c r="E218" s="529"/>
      <c r="F218" s="68"/>
      <c r="G218" s="68"/>
      <c r="H218" s="68"/>
      <c r="I218" s="68"/>
      <c r="J218" s="2"/>
      <c r="K218" s="2"/>
      <c r="L218" s="2"/>
    </row>
    <row r="219" spans="1:12" s="12" customFormat="1" x14ac:dyDescent="0.25">
      <c r="A219" s="1"/>
      <c r="B219" s="529"/>
      <c r="C219" s="529"/>
      <c r="D219" s="529"/>
      <c r="E219" s="529"/>
      <c r="F219" s="68"/>
      <c r="G219" s="68"/>
      <c r="H219" s="68"/>
      <c r="I219" s="68"/>
      <c r="J219" s="2"/>
      <c r="K219" s="2"/>
      <c r="L219" s="2"/>
    </row>
    <row r="220" spans="1:12" s="12" customFormat="1" x14ac:dyDescent="0.25">
      <c r="A220" s="1"/>
      <c r="B220" s="529"/>
      <c r="C220" s="529"/>
      <c r="D220" s="529"/>
      <c r="E220" s="529"/>
      <c r="F220" s="68"/>
      <c r="G220" s="68"/>
      <c r="H220" s="68"/>
      <c r="I220" s="68"/>
      <c r="J220" s="2"/>
      <c r="K220" s="2"/>
      <c r="L220" s="2"/>
    </row>
    <row r="221" spans="1:12" s="12" customFormat="1" x14ac:dyDescent="0.25">
      <c r="A221" s="1"/>
      <c r="B221" s="529"/>
      <c r="C221" s="529"/>
      <c r="D221" s="529"/>
      <c r="E221" s="529"/>
      <c r="F221" s="68"/>
      <c r="G221" s="68"/>
      <c r="H221" s="68"/>
      <c r="I221" s="68"/>
      <c r="J221" s="2"/>
      <c r="K221" s="2"/>
      <c r="L221" s="2"/>
    </row>
    <row r="222" spans="1:12" s="12" customFormat="1" x14ac:dyDescent="0.25">
      <c r="A222" s="1"/>
      <c r="B222" s="529"/>
      <c r="C222" s="529"/>
      <c r="D222" s="529"/>
      <c r="E222" s="529"/>
      <c r="F222" s="68"/>
      <c r="G222" s="68"/>
      <c r="H222" s="68"/>
      <c r="I222" s="68"/>
      <c r="J222" s="2"/>
      <c r="K222" s="2"/>
      <c r="L222" s="2"/>
    </row>
    <row r="223" spans="1:12" s="12" customFormat="1" x14ac:dyDescent="0.25">
      <c r="A223" s="1"/>
      <c r="B223" s="529"/>
      <c r="C223" s="529"/>
      <c r="D223" s="529"/>
      <c r="E223" s="529"/>
      <c r="F223" s="68"/>
      <c r="G223" s="68"/>
      <c r="H223" s="68"/>
      <c r="I223" s="68"/>
      <c r="J223" s="2"/>
      <c r="K223" s="2"/>
      <c r="L223" s="2"/>
    </row>
    <row r="224" spans="1:12" s="12" customFormat="1" x14ac:dyDescent="0.25">
      <c r="A224" s="1"/>
      <c r="B224" s="529"/>
      <c r="C224" s="529"/>
      <c r="D224" s="529"/>
      <c r="E224" s="529"/>
      <c r="F224" s="68"/>
      <c r="G224" s="68"/>
      <c r="H224" s="68"/>
      <c r="I224" s="68"/>
      <c r="J224" s="2"/>
      <c r="K224" s="2"/>
      <c r="L224" s="2"/>
    </row>
    <row r="225" spans="1:12" s="12" customFormat="1" x14ac:dyDescent="0.25">
      <c r="A225" s="1"/>
      <c r="B225" s="529"/>
      <c r="C225" s="529"/>
      <c r="D225" s="529"/>
      <c r="E225" s="529"/>
      <c r="F225" s="68"/>
      <c r="G225" s="68"/>
      <c r="H225" s="68"/>
      <c r="I225" s="68"/>
      <c r="J225" s="2"/>
      <c r="K225" s="2"/>
      <c r="L225" s="2"/>
    </row>
    <row r="226" spans="1:12" s="12" customFormat="1" x14ac:dyDescent="0.25">
      <c r="A226" s="1"/>
      <c r="B226" s="529"/>
      <c r="C226" s="529"/>
      <c r="D226" s="529"/>
      <c r="E226" s="529"/>
      <c r="F226" s="68"/>
      <c r="G226" s="68"/>
      <c r="H226" s="68"/>
      <c r="I226" s="68"/>
      <c r="J226" s="2"/>
      <c r="K226" s="2"/>
      <c r="L226" s="2"/>
    </row>
    <row r="227" spans="1:12" s="12" customFormat="1" x14ac:dyDescent="0.25">
      <c r="A227" s="1"/>
      <c r="B227" s="529"/>
      <c r="C227" s="529"/>
      <c r="D227" s="529"/>
      <c r="E227" s="529"/>
      <c r="F227" s="68"/>
      <c r="G227" s="68"/>
      <c r="H227" s="68"/>
      <c r="I227" s="68"/>
      <c r="J227" s="2"/>
      <c r="K227" s="2"/>
      <c r="L227" s="2"/>
    </row>
    <row r="228" spans="1:12" s="12" customFormat="1" x14ac:dyDescent="0.25">
      <c r="A228" s="1"/>
      <c r="B228" s="529"/>
      <c r="C228" s="529"/>
      <c r="D228" s="529"/>
      <c r="E228" s="529"/>
      <c r="F228" s="68"/>
      <c r="G228" s="68"/>
      <c r="H228" s="68"/>
      <c r="I228" s="68"/>
      <c r="J228" s="2"/>
      <c r="K228" s="2"/>
      <c r="L228" s="2"/>
    </row>
    <row r="229" spans="1:12" s="12" customFormat="1" x14ac:dyDescent="0.25">
      <c r="A229" s="1"/>
      <c r="B229" s="529"/>
      <c r="C229" s="529"/>
      <c r="D229" s="529"/>
      <c r="E229" s="529"/>
      <c r="F229" s="68"/>
      <c r="G229" s="68"/>
      <c r="H229" s="68"/>
      <c r="I229" s="68"/>
      <c r="J229" s="2"/>
      <c r="K229" s="2"/>
      <c r="L229" s="2"/>
    </row>
    <row r="230" spans="1:12" s="12" customFormat="1" x14ac:dyDescent="0.25">
      <c r="A230" s="1"/>
      <c r="B230" s="529"/>
      <c r="C230" s="529"/>
      <c r="D230" s="529"/>
      <c r="E230" s="529"/>
      <c r="F230" s="68"/>
      <c r="G230" s="68"/>
      <c r="H230" s="68"/>
      <c r="I230" s="68"/>
      <c r="J230" s="2"/>
      <c r="K230" s="2"/>
      <c r="L230" s="2"/>
    </row>
    <row r="231" spans="1:12" s="12" customFormat="1" x14ac:dyDescent="0.25">
      <c r="A231" s="1"/>
      <c r="B231" s="529"/>
      <c r="C231" s="529"/>
      <c r="D231" s="529"/>
      <c r="E231" s="529"/>
      <c r="F231" s="68"/>
      <c r="G231" s="68"/>
      <c r="H231" s="68"/>
      <c r="I231" s="68"/>
      <c r="J231" s="2"/>
      <c r="K231" s="2"/>
      <c r="L231" s="2"/>
    </row>
    <row r="232" spans="1:12" s="12" customFormat="1" x14ac:dyDescent="0.25">
      <c r="A232" s="1"/>
      <c r="B232" s="529"/>
      <c r="C232" s="529"/>
      <c r="D232" s="529"/>
      <c r="E232" s="529"/>
      <c r="F232" s="68"/>
      <c r="G232" s="68"/>
      <c r="H232" s="68"/>
      <c r="I232" s="68"/>
      <c r="J232" s="2"/>
      <c r="K232" s="2"/>
      <c r="L232" s="2"/>
    </row>
    <row r="233" spans="1:12" s="12" customFormat="1" x14ac:dyDescent="0.25">
      <c r="A233" s="1"/>
      <c r="B233" s="529"/>
      <c r="C233" s="529"/>
      <c r="D233" s="529"/>
      <c r="E233" s="529"/>
      <c r="F233" s="68"/>
      <c r="G233" s="68"/>
      <c r="H233" s="68"/>
      <c r="I233" s="68"/>
      <c r="J233" s="2"/>
      <c r="K233" s="2"/>
      <c r="L233" s="2"/>
    </row>
    <row r="234" spans="1:12" s="12" customFormat="1" x14ac:dyDescent="0.25">
      <c r="A234" s="1"/>
      <c r="B234" s="529"/>
      <c r="C234" s="529"/>
      <c r="D234" s="529"/>
      <c r="E234" s="529"/>
      <c r="F234" s="68"/>
      <c r="G234" s="68"/>
      <c r="H234" s="68"/>
      <c r="I234" s="68"/>
      <c r="J234" s="2"/>
      <c r="K234" s="2"/>
      <c r="L234" s="2"/>
    </row>
    <row r="235" spans="1:12" s="12" customFormat="1" x14ac:dyDescent="0.25">
      <c r="A235" s="1"/>
      <c r="B235" s="529"/>
      <c r="C235" s="529"/>
      <c r="D235" s="529"/>
      <c r="E235" s="529"/>
      <c r="F235" s="68"/>
      <c r="G235" s="68"/>
      <c r="H235" s="68"/>
      <c r="I235" s="68"/>
      <c r="J235" s="2"/>
      <c r="K235" s="2"/>
      <c r="L235" s="2"/>
    </row>
    <row r="236" spans="1:12" s="12" customFormat="1" x14ac:dyDescent="0.25">
      <c r="A236" s="1"/>
      <c r="B236" s="529"/>
      <c r="C236" s="529"/>
      <c r="D236" s="529"/>
      <c r="E236" s="529"/>
      <c r="F236" s="68"/>
      <c r="G236" s="68"/>
      <c r="H236" s="68"/>
      <c r="I236" s="68"/>
      <c r="J236" s="2"/>
      <c r="K236" s="2"/>
      <c r="L236" s="2"/>
    </row>
    <row r="237" spans="1:12" s="12" customFormat="1" x14ac:dyDescent="0.25">
      <c r="A237" s="1"/>
      <c r="B237" s="529"/>
      <c r="C237" s="529"/>
      <c r="D237" s="529"/>
      <c r="E237" s="529"/>
      <c r="F237" s="68"/>
      <c r="G237" s="68"/>
      <c r="H237" s="68"/>
      <c r="I237" s="68"/>
      <c r="J237" s="2"/>
      <c r="K237" s="2"/>
      <c r="L237" s="2"/>
    </row>
    <row r="238" spans="1:12" s="12" customFormat="1" x14ac:dyDescent="0.25">
      <c r="A238" s="1"/>
      <c r="B238" s="529"/>
      <c r="C238" s="529"/>
      <c r="D238" s="529"/>
      <c r="E238" s="529"/>
      <c r="F238" s="68"/>
      <c r="G238" s="68"/>
      <c r="H238" s="68"/>
      <c r="I238" s="68"/>
      <c r="J238" s="2"/>
      <c r="K238" s="2"/>
      <c r="L238" s="2"/>
    </row>
    <row r="239" spans="1:12" s="12" customFormat="1" x14ac:dyDescent="0.25">
      <c r="A239" s="1"/>
      <c r="B239" s="529"/>
      <c r="C239" s="529"/>
      <c r="D239" s="529"/>
      <c r="E239" s="529"/>
      <c r="F239" s="68"/>
      <c r="G239" s="68"/>
      <c r="H239" s="68"/>
      <c r="I239" s="68"/>
      <c r="J239" s="2"/>
      <c r="K239" s="2"/>
      <c r="L239" s="2"/>
    </row>
    <row r="240" spans="1:12" s="12" customFormat="1" x14ac:dyDescent="0.25">
      <c r="A240" s="1"/>
      <c r="B240" s="529"/>
      <c r="C240" s="529"/>
      <c r="D240" s="529"/>
      <c r="E240" s="529"/>
      <c r="F240" s="68"/>
      <c r="G240" s="68"/>
      <c r="H240" s="68"/>
      <c r="I240" s="68"/>
      <c r="J240" s="2"/>
      <c r="K240" s="2"/>
      <c r="L240" s="2"/>
    </row>
    <row r="241" spans="1:12" s="12" customFormat="1" x14ac:dyDescent="0.25">
      <c r="A241" s="1"/>
      <c r="B241" s="529"/>
      <c r="C241" s="529"/>
      <c r="D241" s="529"/>
      <c r="E241" s="529"/>
      <c r="F241" s="68"/>
      <c r="G241" s="68"/>
      <c r="H241" s="68"/>
      <c r="I241" s="68"/>
      <c r="J241" s="2"/>
      <c r="K241" s="2"/>
      <c r="L241" s="2"/>
    </row>
    <row r="242" spans="1:12" s="12" customFormat="1" x14ac:dyDescent="0.25">
      <c r="A242" s="1"/>
      <c r="B242" s="529"/>
      <c r="C242" s="529"/>
      <c r="D242" s="529"/>
      <c r="E242" s="529"/>
      <c r="F242" s="68"/>
      <c r="G242" s="68"/>
      <c r="H242" s="68"/>
      <c r="I242" s="68"/>
      <c r="J242" s="2"/>
      <c r="K242" s="2"/>
      <c r="L242" s="2"/>
    </row>
    <row r="243" spans="1:12" s="12" customFormat="1" x14ac:dyDescent="0.25">
      <c r="A243" s="1"/>
      <c r="B243" s="529"/>
      <c r="C243" s="529"/>
      <c r="D243" s="529"/>
      <c r="E243" s="529"/>
      <c r="F243" s="68"/>
      <c r="G243" s="68"/>
      <c r="H243" s="68"/>
      <c r="I243" s="68"/>
      <c r="J243" s="2"/>
      <c r="K243" s="2"/>
      <c r="L243" s="2"/>
    </row>
    <row r="244" spans="1:12" s="12" customFormat="1" x14ac:dyDescent="0.25">
      <c r="A244" s="1"/>
      <c r="B244" s="529"/>
      <c r="C244" s="529"/>
      <c r="D244" s="529"/>
      <c r="E244" s="529"/>
      <c r="F244" s="68"/>
      <c r="G244" s="68"/>
      <c r="H244" s="68"/>
      <c r="I244" s="68"/>
      <c r="J244" s="2"/>
      <c r="K244" s="2"/>
      <c r="L244" s="2"/>
    </row>
    <row r="245" spans="1:12" s="12" customFormat="1" x14ac:dyDescent="0.25">
      <c r="A245" s="1"/>
      <c r="B245" s="529"/>
      <c r="C245" s="529"/>
      <c r="D245" s="529"/>
      <c r="E245" s="529"/>
      <c r="F245" s="68"/>
      <c r="G245" s="68"/>
      <c r="H245" s="68"/>
      <c r="I245" s="68"/>
      <c r="J245" s="2"/>
      <c r="K245" s="2"/>
      <c r="L245" s="2"/>
    </row>
    <row r="246" spans="1:12" s="12" customFormat="1" x14ac:dyDescent="0.25">
      <c r="A246" s="1"/>
      <c r="B246" s="529"/>
      <c r="C246" s="529"/>
      <c r="D246" s="529"/>
      <c r="E246" s="529"/>
      <c r="F246" s="68"/>
      <c r="G246" s="68"/>
      <c r="H246" s="68"/>
      <c r="I246" s="68"/>
      <c r="J246" s="2"/>
      <c r="K246" s="2"/>
      <c r="L246" s="2"/>
    </row>
    <row r="247" spans="1:12" s="12" customFormat="1" x14ac:dyDescent="0.25">
      <c r="A247" s="1"/>
      <c r="B247" s="529"/>
      <c r="C247" s="529"/>
      <c r="D247" s="529"/>
      <c r="E247" s="529"/>
      <c r="F247" s="68"/>
      <c r="G247" s="68"/>
      <c r="H247" s="68"/>
      <c r="I247" s="68"/>
      <c r="J247" s="2"/>
      <c r="K247" s="2"/>
      <c r="L247" s="2"/>
    </row>
    <row r="248" spans="1:12" s="12" customFormat="1" x14ac:dyDescent="0.25">
      <c r="A248" s="1"/>
      <c r="B248" s="529"/>
      <c r="C248" s="529"/>
      <c r="D248" s="529"/>
      <c r="E248" s="529"/>
      <c r="F248" s="68"/>
      <c r="G248" s="68"/>
      <c r="H248" s="68"/>
      <c r="I248" s="68"/>
      <c r="J248" s="2"/>
      <c r="K248" s="2"/>
      <c r="L248" s="2"/>
    </row>
    <row r="249" spans="1:12" s="12" customFormat="1" x14ac:dyDescent="0.25">
      <c r="A249" s="1"/>
      <c r="B249" s="529"/>
      <c r="C249" s="529"/>
      <c r="D249" s="529"/>
      <c r="E249" s="529"/>
      <c r="F249" s="68"/>
      <c r="G249" s="68"/>
      <c r="H249" s="68"/>
      <c r="I249" s="68"/>
      <c r="J249" s="2"/>
      <c r="K249" s="2"/>
      <c r="L249" s="2"/>
    </row>
    <row r="250" spans="1:12" s="12" customFormat="1" x14ac:dyDescent="0.25">
      <c r="A250" s="1"/>
      <c r="B250" s="529"/>
      <c r="C250" s="529"/>
      <c r="D250" s="529"/>
      <c r="E250" s="529"/>
      <c r="F250" s="68"/>
      <c r="G250" s="68"/>
      <c r="H250" s="68"/>
      <c r="I250" s="68"/>
      <c r="J250" s="2"/>
      <c r="K250" s="2"/>
      <c r="L250" s="2"/>
    </row>
    <row r="251" spans="1:12" s="12" customFormat="1" x14ac:dyDescent="0.25">
      <c r="A251" s="1"/>
      <c r="B251" s="529"/>
      <c r="C251" s="529"/>
      <c r="D251" s="529"/>
      <c r="E251" s="529"/>
      <c r="F251" s="68"/>
      <c r="G251" s="68"/>
      <c r="H251" s="68"/>
      <c r="I251" s="68"/>
      <c r="J251" s="2"/>
      <c r="K251" s="2"/>
      <c r="L251" s="2"/>
    </row>
    <row r="252" spans="1:12" s="12" customFormat="1" x14ac:dyDescent="0.25">
      <c r="A252" s="1"/>
      <c r="B252" s="529"/>
      <c r="C252" s="529"/>
      <c r="D252" s="529"/>
      <c r="E252" s="529"/>
      <c r="F252" s="68"/>
      <c r="G252" s="68"/>
      <c r="H252" s="68"/>
      <c r="I252" s="68"/>
      <c r="J252" s="2"/>
      <c r="K252" s="2"/>
      <c r="L252" s="2"/>
    </row>
    <row r="253" spans="1:12" s="12" customFormat="1" x14ac:dyDescent="0.25">
      <c r="A253" s="1"/>
      <c r="B253" s="529"/>
      <c r="C253" s="529"/>
      <c r="D253" s="529"/>
      <c r="E253" s="529"/>
      <c r="F253" s="68"/>
      <c r="G253" s="68"/>
      <c r="H253" s="68"/>
      <c r="I253" s="68"/>
      <c r="J253" s="2"/>
      <c r="K253" s="2"/>
      <c r="L253" s="2"/>
    </row>
    <row r="254" spans="1:12" s="12" customFormat="1" x14ac:dyDescent="0.25">
      <c r="A254" s="1"/>
      <c r="B254" s="529"/>
      <c r="C254" s="529"/>
      <c r="D254" s="529"/>
      <c r="E254" s="529"/>
      <c r="F254" s="68"/>
      <c r="G254" s="68"/>
      <c r="H254" s="68"/>
      <c r="I254" s="68"/>
      <c r="J254" s="2"/>
      <c r="K254" s="2"/>
      <c r="L254" s="2"/>
    </row>
    <row r="255" spans="1:12" s="12" customFormat="1" x14ac:dyDescent="0.25">
      <c r="A255" s="1"/>
      <c r="B255" s="529"/>
      <c r="C255" s="529"/>
      <c r="D255" s="529"/>
      <c r="E255" s="529"/>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1:B5"/>
    <mergeCell ref="C1:I1"/>
    <mergeCell ref="C2:L4"/>
    <mergeCell ref="C5:I5"/>
    <mergeCell ref="B6:I7"/>
    <mergeCell ref="B8:L8"/>
    <mergeCell ref="C12:L12"/>
    <mergeCell ref="C13:L13"/>
    <mergeCell ref="C14:L14"/>
    <mergeCell ref="C15:L15"/>
    <mergeCell ref="C16:L16"/>
    <mergeCell ref="C17:L17"/>
    <mergeCell ref="B9:B11"/>
    <mergeCell ref="F9:G9"/>
    <mergeCell ref="H9:I9"/>
    <mergeCell ref="F10:G10"/>
    <mergeCell ref="H10:I10"/>
    <mergeCell ref="F11:G11"/>
    <mergeCell ref="H11:I11"/>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B28:E28"/>
    <mergeCell ref="J28:L28"/>
    <mergeCell ref="B29:E29"/>
    <mergeCell ref="J29:L29"/>
    <mergeCell ref="B30:E30"/>
    <mergeCell ref="J30:L30"/>
    <mergeCell ref="B25:E25"/>
    <mergeCell ref="J25:L25"/>
    <mergeCell ref="B26:E26"/>
    <mergeCell ref="J26:L26"/>
    <mergeCell ref="B27:E27"/>
    <mergeCell ref="J27:L27"/>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42:E42"/>
    <mergeCell ref="J42:L42"/>
    <mergeCell ref="B43:E43"/>
    <mergeCell ref="J43:L58"/>
    <mergeCell ref="B44:E44"/>
    <mergeCell ref="B45:E45"/>
    <mergeCell ref="B46:E46"/>
    <mergeCell ref="B47:E47"/>
    <mergeCell ref="B48:E48"/>
    <mergeCell ref="B49:E49"/>
    <mergeCell ref="B56:E56"/>
    <mergeCell ref="B57:E57"/>
    <mergeCell ref="B58:E58"/>
    <mergeCell ref="B59:E59"/>
    <mergeCell ref="J59:L59"/>
    <mergeCell ref="B60:L60"/>
    <mergeCell ref="B50:E50"/>
    <mergeCell ref="B51:E51"/>
    <mergeCell ref="B52:E52"/>
    <mergeCell ref="B53:E53"/>
    <mergeCell ref="B54:E54"/>
    <mergeCell ref="B55:E55"/>
    <mergeCell ref="B61:I61"/>
    <mergeCell ref="B62:E62"/>
    <mergeCell ref="J62:L62"/>
    <mergeCell ref="B63:E63"/>
    <mergeCell ref="J63:L68"/>
    <mergeCell ref="B64:E64"/>
    <mergeCell ref="B65:E65"/>
    <mergeCell ref="B66:E66"/>
    <mergeCell ref="B67:E67"/>
    <mergeCell ref="B68:E68"/>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92:D92"/>
    <mergeCell ref="I92:L92"/>
    <mergeCell ref="B93:L93"/>
    <mergeCell ref="B94:I94"/>
    <mergeCell ref="M94:O95"/>
    <mergeCell ref="B95:E95"/>
    <mergeCell ref="J95:L95"/>
    <mergeCell ref="B87:D87"/>
    <mergeCell ref="I87:L91"/>
    <mergeCell ref="B88:D88"/>
    <mergeCell ref="B89:D89"/>
    <mergeCell ref="B90:D90"/>
    <mergeCell ref="B91:D91"/>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33:N133"/>
    <mergeCell ref="O133:P133"/>
    <mergeCell ref="B134:E134"/>
    <mergeCell ref="M134:N134"/>
    <mergeCell ref="O134:P134"/>
    <mergeCell ref="B131:E131"/>
    <mergeCell ref="M131:N131"/>
    <mergeCell ref="O131:P131"/>
    <mergeCell ref="B132:E132"/>
    <mergeCell ref="M132:N132"/>
    <mergeCell ref="O132:P132"/>
    <mergeCell ref="B137:E137"/>
    <mergeCell ref="M137:N137"/>
    <mergeCell ref="O137:P137"/>
    <mergeCell ref="B138:E138"/>
    <mergeCell ref="M138:N138"/>
    <mergeCell ref="O138:P138"/>
    <mergeCell ref="B135:E135"/>
    <mergeCell ref="M135:N135"/>
    <mergeCell ref="O135:P135"/>
    <mergeCell ref="B136:E136"/>
    <mergeCell ref="M136:N136"/>
    <mergeCell ref="O136:P136"/>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43:E143"/>
    <mergeCell ref="J143:L146"/>
    <mergeCell ref="M143:N143"/>
    <mergeCell ref="O143:P143"/>
    <mergeCell ref="B144:E144"/>
    <mergeCell ref="M144:N144"/>
    <mergeCell ref="O144:P144"/>
    <mergeCell ref="B145:E145"/>
    <mergeCell ref="M145:N145"/>
    <mergeCell ref="O145:P145"/>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O169:P169"/>
    <mergeCell ref="B170:E170"/>
    <mergeCell ref="J170:L170"/>
    <mergeCell ref="B167:E167"/>
    <mergeCell ref="J167:L167"/>
    <mergeCell ref="M167:N167"/>
    <mergeCell ref="O167:P167"/>
    <mergeCell ref="B168:E168"/>
    <mergeCell ref="J168:L168"/>
    <mergeCell ref="M168:N168"/>
    <mergeCell ref="O168:P168"/>
    <mergeCell ref="B171:L171"/>
    <mergeCell ref="B172:I172"/>
    <mergeCell ref="B173:E173"/>
    <mergeCell ref="J173:L173"/>
    <mergeCell ref="B174:E174"/>
    <mergeCell ref="J174:L174"/>
    <mergeCell ref="B169:E169"/>
    <mergeCell ref="J169:L169"/>
    <mergeCell ref="M169:N169"/>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89:E189"/>
    <mergeCell ref="B190:E190"/>
    <mergeCell ref="B191:E191"/>
    <mergeCell ref="B192:E192"/>
    <mergeCell ref="B193:E193"/>
    <mergeCell ref="B194:E194"/>
    <mergeCell ref="B182:D182"/>
    <mergeCell ref="E182:L182"/>
    <mergeCell ref="B185:E185"/>
    <mergeCell ref="B186:E186"/>
    <mergeCell ref="B187:E187"/>
    <mergeCell ref="B188:E188"/>
    <mergeCell ref="B201:E201"/>
    <mergeCell ref="B202:E202"/>
    <mergeCell ref="B203:E203"/>
    <mergeCell ref="B204:E204"/>
    <mergeCell ref="B205:E205"/>
    <mergeCell ref="B206:E206"/>
    <mergeCell ref="B195:E195"/>
    <mergeCell ref="B196:E196"/>
    <mergeCell ref="B197:E197"/>
    <mergeCell ref="B198:E198"/>
    <mergeCell ref="B199:E199"/>
    <mergeCell ref="B200:E200"/>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832"/>
      <c r="B1" s="529"/>
      <c r="C1" s="529"/>
      <c r="D1" s="529"/>
      <c r="E1" s="529"/>
      <c r="F1" s="529"/>
      <c r="G1" s="529"/>
      <c r="H1" s="529"/>
      <c r="I1" s="2"/>
      <c r="J1" s="2"/>
      <c r="K1" s="2"/>
      <c r="L1" s="2"/>
    </row>
    <row r="2" spans="1:12" x14ac:dyDescent="0.25">
      <c r="A2" s="832"/>
      <c r="B2" s="12"/>
      <c r="C2" s="666" t="s">
        <v>0</v>
      </c>
      <c r="D2" s="666"/>
      <c r="E2" s="666"/>
      <c r="F2" s="666"/>
      <c r="G2" s="666"/>
      <c r="H2" s="666"/>
      <c r="I2" s="666"/>
      <c r="J2" s="666"/>
      <c r="K2" s="666"/>
      <c r="L2" s="666"/>
    </row>
    <row r="3" spans="1:12" x14ac:dyDescent="0.25">
      <c r="A3" s="832"/>
      <c r="B3" s="12"/>
      <c r="C3" s="666"/>
      <c r="D3" s="666"/>
      <c r="E3" s="666"/>
      <c r="F3" s="666"/>
      <c r="G3" s="666"/>
      <c r="H3" s="666"/>
      <c r="I3" s="666"/>
      <c r="J3" s="666"/>
      <c r="K3" s="666"/>
      <c r="L3" s="666"/>
    </row>
    <row r="4" spans="1:12" x14ac:dyDescent="0.25">
      <c r="A4" s="832"/>
      <c r="B4" s="12"/>
      <c r="C4" s="666"/>
      <c r="D4" s="666"/>
      <c r="E4" s="666"/>
      <c r="F4" s="666"/>
      <c r="G4" s="666"/>
      <c r="H4" s="666"/>
      <c r="I4" s="666"/>
      <c r="J4" s="666"/>
      <c r="K4" s="666"/>
      <c r="L4" s="666"/>
    </row>
    <row r="5" spans="1:12" ht="38.1" customHeight="1" x14ac:dyDescent="0.25">
      <c r="A5" s="832"/>
      <c r="B5" s="529"/>
      <c r="C5" s="529"/>
      <c r="D5" s="529"/>
      <c r="E5" s="529"/>
      <c r="F5" s="529"/>
      <c r="G5" s="529"/>
      <c r="H5" s="529"/>
      <c r="I5" s="2"/>
      <c r="J5" s="2"/>
      <c r="K5" s="2"/>
      <c r="L5" s="2"/>
    </row>
    <row r="6" spans="1:12" x14ac:dyDescent="0.25">
      <c r="A6" s="529"/>
      <c r="B6" s="529"/>
      <c r="C6" s="529"/>
      <c r="D6" s="529"/>
      <c r="E6" s="529"/>
      <c r="F6" s="529"/>
      <c r="G6" s="529"/>
      <c r="H6" s="529"/>
      <c r="I6" s="2"/>
      <c r="J6" s="2"/>
      <c r="K6" s="2"/>
      <c r="L6" s="2"/>
    </row>
    <row r="7" spans="1:12" x14ac:dyDescent="0.25">
      <c r="A7" s="529"/>
      <c r="B7" s="529"/>
      <c r="C7" s="529"/>
      <c r="D7" s="529"/>
      <c r="E7" s="529"/>
      <c r="F7" s="529"/>
      <c r="G7" s="529"/>
      <c r="H7" s="529"/>
      <c r="I7" s="2"/>
      <c r="J7" s="2"/>
      <c r="K7" s="2"/>
      <c r="L7" s="2"/>
    </row>
    <row r="8" spans="1:12" ht="14.1" customHeight="1" x14ac:dyDescent="0.25"/>
    <row r="9" spans="1:12" ht="54.6" customHeight="1" x14ac:dyDescent="0.25">
      <c r="B9" s="833" t="s">
        <v>243</v>
      </c>
      <c r="C9" s="834"/>
      <c r="D9" s="834"/>
      <c r="E9" s="834"/>
      <c r="F9" s="834"/>
      <c r="G9" s="834"/>
      <c r="H9" s="834"/>
      <c r="I9" s="834"/>
      <c r="J9" s="834"/>
      <c r="K9" s="834"/>
      <c r="L9" s="834"/>
    </row>
    <row r="10" spans="1:12" ht="24" customHeight="1" x14ac:dyDescent="0.25">
      <c r="B10" s="659" t="s">
        <v>2</v>
      </c>
      <c r="C10" s="5"/>
      <c r="D10" s="5" t="s">
        <v>3</v>
      </c>
      <c r="E10" s="5" t="s">
        <v>4</v>
      </c>
      <c r="F10" s="828" t="s">
        <v>4</v>
      </c>
      <c r="G10" s="829"/>
      <c r="H10" s="828" t="s">
        <v>5</v>
      </c>
      <c r="I10" s="829"/>
      <c r="J10" s="6" t="s">
        <v>6</v>
      </c>
      <c r="K10" s="6" t="s">
        <v>7</v>
      </c>
      <c r="L10" s="6" t="s">
        <v>8</v>
      </c>
    </row>
    <row r="11" spans="1:12" ht="24" customHeight="1" x14ac:dyDescent="0.25">
      <c r="B11" s="660"/>
      <c r="C11" s="5" t="s">
        <v>9</v>
      </c>
      <c r="D11" s="7"/>
      <c r="E11" s="7"/>
      <c r="F11" s="830"/>
      <c r="G11" s="831"/>
      <c r="H11" s="830"/>
      <c r="I11" s="831"/>
      <c r="J11" s="8"/>
      <c r="K11" s="6"/>
      <c r="L11" s="6"/>
    </row>
    <row r="12" spans="1:12" ht="24" customHeight="1" x14ac:dyDescent="0.25">
      <c r="B12" s="661"/>
      <c r="C12" s="9" t="s">
        <v>10</v>
      </c>
      <c r="D12" s="9"/>
      <c r="E12" s="9"/>
      <c r="F12" s="828"/>
      <c r="G12" s="829"/>
      <c r="H12" s="828"/>
      <c r="I12" s="829"/>
      <c r="J12" s="10"/>
      <c r="K12" s="10"/>
      <c r="L12" s="10"/>
    </row>
    <row r="13" spans="1:12" ht="24" customHeight="1" x14ac:dyDescent="0.25">
      <c r="B13" s="5" t="s">
        <v>11</v>
      </c>
      <c r="C13" s="662"/>
      <c r="D13" s="669"/>
      <c r="E13" s="669"/>
      <c r="F13" s="669"/>
      <c r="G13" s="669"/>
      <c r="H13" s="669"/>
      <c r="I13" s="669"/>
      <c r="J13" s="669"/>
      <c r="K13" s="669"/>
      <c r="L13" s="663"/>
    </row>
    <row r="14" spans="1:12" ht="24" customHeight="1" x14ac:dyDescent="0.25">
      <c r="B14" s="11" t="s">
        <v>244</v>
      </c>
      <c r="C14" s="670"/>
      <c r="D14" s="670"/>
      <c r="E14" s="670"/>
      <c r="F14" s="670"/>
      <c r="G14" s="670"/>
      <c r="H14" s="670"/>
      <c r="I14" s="670"/>
      <c r="J14" s="670"/>
      <c r="K14" s="670"/>
      <c r="L14" s="670"/>
    </row>
    <row r="15" spans="1:12" ht="24" customHeight="1" x14ac:dyDescent="0.25">
      <c r="B15" s="5" t="s">
        <v>13</v>
      </c>
      <c r="C15" s="671"/>
      <c r="D15" s="670"/>
      <c r="E15" s="670"/>
      <c r="F15" s="670"/>
      <c r="G15" s="670"/>
      <c r="H15" s="670"/>
      <c r="I15" s="670"/>
      <c r="J15" s="670"/>
      <c r="K15" s="670"/>
      <c r="L15" s="670"/>
    </row>
    <row r="16" spans="1:12" ht="24" customHeight="1" x14ac:dyDescent="0.25">
      <c r="B16" s="5" t="s">
        <v>14</v>
      </c>
      <c r="C16" s="658"/>
      <c r="D16" s="658"/>
      <c r="E16" s="658"/>
      <c r="F16" s="658"/>
      <c r="G16" s="658"/>
      <c r="H16" s="658"/>
      <c r="I16" s="658"/>
      <c r="J16" s="658"/>
      <c r="K16" s="658"/>
      <c r="L16" s="658"/>
    </row>
    <row r="17" spans="1:20" ht="24" customHeight="1" x14ac:dyDescent="0.25">
      <c r="B17" s="11" t="s">
        <v>15</v>
      </c>
      <c r="C17" s="658"/>
      <c r="D17" s="658"/>
      <c r="E17" s="658"/>
      <c r="F17" s="658"/>
      <c r="G17" s="658"/>
      <c r="H17" s="658"/>
      <c r="I17" s="658"/>
      <c r="J17" s="658"/>
      <c r="K17" s="658"/>
      <c r="L17" s="658"/>
      <c r="M17" s="12"/>
      <c r="N17" s="12"/>
    </row>
    <row r="18" spans="1:20" ht="24" customHeight="1" x14ac:dyDescent="0.25">
      <c r="B18" s="5" t="s">
        <v>16</v>
      </c>
      <c r="C18" s="658"/>
      <c r="D18" s="658"/>
      <c r="E18" s="658"/>
      <c r="F18" s="658"/>
      <c r="G18" s="658"/>
      <c r="H18" s="658"/>
      <c r="I18" s="658"/>
      <c r="J18" s="658"/>
      <c r="K18" s="658"/>
      <c r="L18" s="658"/>
      <c r="M18" s="12"/>
      <c r="N18" s="12"/>
    </row>
    <row r="19" spans="1:20" s="17" customFormat="1" ht="29.4" customHeight="1" x14ac:dyDescent="0.25">
      <c r="A19" s="13"/>
      <c r="B19" s="824" t="s">
        <v>17</v>
      </c>
      <c r="C19" s="824"/>
      <c r="D19" s="825" t="s">
        <v>245</v>
      </c>
      <c r="E19" s="825"/>
      <c r="F19" s="826" t="s">
        <v>246</v>
      </c>
      <c r="G19" s="826"/>
      <c r="H19" s="826"/>
      <c r="I19" s="825" t="s">
        <v>377</v>
      </c>
      <c r="J19" s="825"/>
      <c r="K19" s="827" t="s">
        <v>378</v>
      </c>
      <c r="L19" s="827"/>
      <c r="M19" s="70"/>
      <c r="N19" s="71"/>
      <c r="O19" s="71"/>
      <c r="P19" s="71"/>
      <c r="Q19" s="72"/>
      <c r="R19" s="73"/>
      <c r="S19" s="71"/>
      <c r="T19" s="71"/>
    </row>
    <row r="20" spans="1:20" ht="28.5" customHeight="1" x14ac:dyDescent="0.25">
      <c r="B20" s="657"/>
      <c r="C20" s="657"/>
      <c r="D20" s="657"/>
      <c r="E20" s="657"/>
      <c r="F20" s="657"/>
      <c r="G20" s="657"/>
      <c r="H20" s="657"/>
      <c r="I20" s="657"/>
      <c r="J20" s="657"/>
      <c r="K20" s="18"/>
      <c r="L20" s="18"/>
      <c r="M20" s="12"/>
      <c r="N20" s="12"/>
    </row>
    <row r="21" spans="1:20" ht="27.6" customHeight="1" x14ac:dyDescent="0.25">
      <c r="B21" s="685" t="s">
        <v>23</v>
      </c>
      <c r="C21" s="685"/>
      <c r="D21" s="685"/>
      <c r="E21" s="685"/>
      <c r="F21" s="685"/>
      <c r="G21" s="685"/>
      <c r="H21" s="685"/>
      <c r="I21" s="685"/>
      <c r="J21" s="74">
        <v>0.49</v>
      </c>
      <c r="K21" s="74"/>
      <c r="L21" s="74">
        <f>(F81+H81)*J21/J81</f>
        <v>0.49</v>
      </c>
    </row>
    <row r="22" spans="1:20" ht="27.6" customHeight="1" x14ac:dyDescent="0.25">
      <c r="B22" s="686" t="s">
        <v>24</v>
      </c>
      <c r="C22" s="686"/>
      <c r="D22" s="686"/>
      <c r="E22" s="686"/>
      <c r="F22" s="75" t="s">
        <v>25</v>
      </c>
      <c r="G22" s="75" t="s">
        <v>26</v>
      </c>
      <c r="H22" s="75" t="s">
        <v>27</v>
      </c>
      <c r="I22" s="75" t="s">
        <v>28</v>
      </c>
      <c r="J22" s="687" t="s">
        <v>29</v>
      </c>
      <c r="K22" s="688"/>
      <c r="L22" s="688"/>
    </row>
    <row r="23" spans="1:20" s="26" customFormat="1" ht="83.4" customHeight="1" x14ac:dyDescent="0.25">
      <c r="A23" s="24">
        <v>1</v>
      </c>
      <c r="B23" s="555" t="s">
        <v>247</v>
      </c>
      <c r="C23" s="556"/>
      <c r="D23" s="556"/>
      <c r="E23" s="557"/>
      <c r="F23" s="76">
        <v>1</v>
      </c>
      <c r="G23" s="76"/>
      <c r="H23" s="76"/>
      <c r="I23" s="76"/>
      <c r="J23" s="821" t="s">
        <v>379</v>
      </c>
      <c r="K23" s="822"/>
      <c r="L23" s="822"/>
      <c r="N23" s="823"/>
      <c r="O23" s="823"/>
      <c r="P23" s="823"/>
    </row>
    <row r="24" spans="1:20" s="26" customFormat="1" ht="44.25" customHeight="1" x14ac:dyDescent="0.25">
      <c r="A24" s="24">
        <v>2</v>
      </c>
      <c r="B24" s="555" t="s">
        <v>248</v>
      </c>
      <c r="C24" s="556"/>
      <c r="D24" s="556"/>
      <c r="E24" s="557"/>
      <c r="F24" s="76">
        <v>1</v>
      </c>
      <c r="G24" s="76"/>
      <c r="H24" s="76"/>
      <c r="I24" s="76"/>
      <c r="J24" s="779" t="s">
        <v>380</v>
      </c>
      <c r="K24" s="779"/>
      <c r="L24" s="779"/>
    </row>
    <row r="25" spans="1:20" s="26" customFormat="1" ht="54.6" customHeight="1" x14ac:dyDescent="0.25">
      <c r="A25" s="24">
        <v>3</v>
      </c>
      <c r="B25" s="555" t="s">
        <v>249</v>
      </c>
      <c r="C25" s="556"/>
      <c r="D25" s="556"/>
      <c r="E25" s="557"/>
      <c r="F25" s="76">
        <v>1</v>
      </c>
      <c r="G25" s="76"/>
      <c r="H25" s="76"/>
      <c r="I25" s="76"/>
      <c r="J25" s="779" t="s">
        <v>381</v>
      </c>
      <c r="K25" s="779"/>
      <c r="L25" s="779"/>
    </row>
    <row r="26" spans="1:20" s="26" customFormat="1" ht="67.5" customHeight="1" x14ac:dyDescent="0.25">
      <c r="A26" s="24">
        <v>4</v>
      </c>
      <c r="B26" s="555" t="s">
        <v>250</v>
      </c>
      <c r="C26" s="556"/>
      <c r="D26" s="556"/>
      <c r="E26" s="557"/>
      <c r="F26" s="76">
        <v>1</v>
      </c>
      <c r="G26" s="76"/>
      <c r="H26" s="76"/>
      <c r="I26" s="76"/>
      <c r="J26" s="779" t="s">
        <v>382</v>
      </c>
      <c r="K26" s="779"/>
      <c r="L26" s="779"/>
    </row>
    <row r="27" spans="1:20" s="26" customFormat="1" ht="59.4" customHeight="1" x14ac:dyDescent="0.25">
      <c r="A27" s="24">
        <v>5</v>
      </c>
      <c r="B27" s="555" t="s">
        <v>251</v>
      </c>
      <c r="C27" s="556"/>
      <c r="D27" s="556" t="s">
        <v>252</v>
      </c>
      <c r="E27" s="557"/>
      <c r="F27" s="76">
        <v>1</v>
      </c>
      <c r="G27" s="76"/>
      <c r="H27" s="76"/>
      <c r="I27" s="76"/>
      <c r="J27" s="779" t="s">
        <v>383</v>
      </c>
      <c r="K27" s="779"/>
      <c r="L27" s="779"/>
    </row>
    <row r="28" spans="1:20" ht="78.900000000000006" customHeight="1" x14ac:dyDescent="0.3">
      <c r="A28" s="24">
        <v>6</v>
      </c>
      <c r="B28" s="555" t="s">
        <v>253</v>
      </c>
      <c r="C28" s="556"/>
      <c r="D28" s="556" t="s">
        <v>254</v>
      </c>
      <c r="E28" s="557"/>
      <c r="F28" s="77">
        <v>1</v>
      </c>
      <c r="G28" s="77"/>
      <c r="H28" s="77"/>
      <c r="I28" s="77"/>
      <c r="J28" s="805" t="s">
        <v>384</v>
      </c>
      <c r="K28" s="806"/>
      <c r="L28" s="807"/>
    </row>
    <row r="29" spans="1:20" s="26" customFormat="1" ht="20.100000000000001" customHeight="1" x14ac:dyDescent="0.25">
      <c r="A29" s="808">
        <v>7</v>
      </c>
      <c r="B29" s="809" t="s">
        <v>255</v>
      </c>
      <c r="C29" s="547" t="s">
        <v>256</v>
      </c>
      <c r="D29" s="548"/>
      <c r="E29" s="78"/>
      <c r="F29" s="79"/>
      <c r="G29" s="79"/>
      <c r="H29" s="79"/>
      <c r="I29" s="79"/>
      <c r="J29" s="812" t="s">
        <v>385</v>
      </c>
      <c r="K29" s="813"/>
      <c r="L29" s="814"/>
    </row>
    <row r="30" spans="1:20" s="26" customFormat="1" ht="20.100000000000001" customHeight="1" x14ac:dyDescent="0.25">
      <c r="A30" s="808"/>
      <c r="B30" s="810"/>
      <c r="C30" s="547" t="s">
        <v>257</v>
      </c>
      <c r="D30" s="548"/>
      <c r="E30" s="78"/>
      <c r="F30" s="79"/>
      <c r="G30" s="79"/>
      <c r="H30" s="79"/>
      <c r="I30" s="79"/>
      <c r="J30" s="815"/>
      <c r="K30" s="816"/>
      <c r="L30" s="817"/>
    </row>
    <row r="31" spans="1:20" s="26" customFormat="1" ht="33" customHeight="1" x14ac:dyDescent="0.25">
      <c r="A31" s="808"/>
      <c r="B31" s="811"/>
      <c r="C31" s="547" t="s">
        <v>258</v>
      </c>
      <c r="D31" s="548"/>
      <c r="E31" s="78" t="s">
        <v>386</v>
      </c>
      <c r="F31" s="79">
        <v>1</v>
      </c>
      <c r="G31" s="79"/>
      <c r="H31" s="79"/>
      <c r="I31" s="79"/>
      <c r="J31" s="818"/>
      <c r="K31" s="819"/>
      <c r="L31" s="820"/>
    </row>
    <row r="32" spans="1:20" s="26" customFormat="1" ht="73.5" customHeight="1" x14ac:dyDescent="0.25">
      <c r="A32" s="24">
        <v>8</v>
      </c>
      <c r="B32" s="555" t="s">
        <v>259</v>
      </c>
      <c r="C32" s="556"/>
      <c r="D32" s="556"/>
      <c r="E32" s="557"/>
      <c r="F32" s="76">
        <v>1</v>
      </c>
      <c r="G32" s="76"/>
      <c r="H32" s="76"/>
      <c r="I32" s="76"/>
      <c r="J32" s="802" t="s">
        <v>387</v>
      </c>
      <c r="K32" s="803"/>
      <c r="L32" s="804"/>
    </row>
    <row r="33" spans="1:14" s="26" customFormat="1" ht="103.5" customHeight="1" x14ac:dyDescent="0.25">
      <c r="A33" s="24">
        <v>9</v>
      </c>
      <c r="B33" s="555" t="s">
        <v>260</v>
      </c>
      <c r="C33" s="556"/>
      <c r="D33" s="556"/>
      <c r="E33" s="557"/>
      <c r="F33" s="76">
        <v>1</v>
      </c>
      <c r="G33" s="76"/>
      <c r="H33" s="76"/>
      <c r="I33" s="76"/>
      <c r="J33" s="802" t="s">
        <v>388</v>
      </c>
      <c r="K33" s="803"/>
      <c r="L33" s="804"/>
    </row>
    <row r="34" spans="1:14" s="26" customFormat="1" ht="43.5" customHeight="1" x14ac:dyDescent="0.25">
      <c r="A34" s="24">
        <v>10</v>
      </c>
      <c r="B34" s="555" t="s">
        <v>261</v>
      </c>
      <c r="C34" s="556"/>
      <c r="D34" s="556"/>
      <c r="E34" s="557"/>
      <c r="F34" s="76">
        <v>1</v>
      </c>
      <c r="G34" s="76"/>
      <c r="H34" s="76"/>
      <c r="I34" s="76"/>
      <c r="J34" s="802" t="s">
        <v>389</v>
      </c>
      <c r="K34" s="803"/>
      <c r="L34" s="804"/>
    </row>
    <row r="35" spans="1:14" s="26" customFormat="1" ht="43.5" customHeight="1" x14ac:dyDescent="0.25">
      <c r="A35" s="24">
        <v>11</v>
      </c>
      <c r="B35" s="555" t="s">
        <v>262</v>
      </c>
      <c r="C35" s="556"/>
      <c r="D35" s="556"/>
      <c r="E35" s="557"/>
      <c r="F35" s="76">
        <v>1</v>
      </c>
      <c r="G35" s="76"/>
      <c r="H35" s="76"/>
      <c r="I35" s="76"/>
      <c r="J35" s="799" t="s">
        <v>390</v>
      </c>
      <c r="K35" s="800"/>
      <c r="L35" s="801"/>
    </row>
    <row r="36" spans="1:14" s="80" customFormat="1" ht="103.5" customHeight="1" x14ac:dyDescent="0.3">
      <c r="A36" s="102">
        <v>12</v>
      </c>
      <c r="B36" s="555" t="s">
        <v>263</v>
      </c>
      <c r="C36" s="556"/>
      <c r="D36" s="556"/>
      <c r="E36" s="557"/>
      <c r="F36" s="69">
        <v>1</v>
      </c>
      <c r="G36" s="69"/>
      <c r="H36" s="69"/>
      <c r="I36" s="69"/>
      <c r="J36" s="799" t="s">
        <v>391</v>
      </c>
      <c r="K36" s="800"/>
      <c r="L36" s="801"/>
    </row>
    <row r="37" spans="1:14" s="80" customFormat="1" ht="53.4" customHeight="1" x14ac:dyDescent="0.25">
      <c r="A37" s="24">
        <v>13</v>
      </c>
      <c r="B37" s="555" t="s">
        <v>264</v>
      </c>
      <c r="C37" s="556"/>
      <c r="D37" s="556"/>
      <c r="E37" s="557"/>
      <c r="F37" s="69">
        <v>1</v>
      </c>
      <c r="G37" s="69"/>
      <c r="H37" s="69"/>
      <c r="I37" s="69"/>
      <c r="J37" s="799" t="s">
        <v>392</v>
      </c>
      <c r="K37" s="800"/>
      <c r="L37" s="801"/>
    </row>
    <row r="38" spans="1:14" s="80" customFormat="1" ht="48.6" customHeight="1" x14ac:dyDescent="0.25">
      <c r="A38" s="24">
        <v>14</v>
      </c>
      <c r="B38" s="555" t="s">
        <v>265</v>
      </c>
      <c r="C38" s="556"/>
      <c r="D38" s="556"/>
      <c r="E38" s="557"/>
      <c r="F38" s="69">
        <v>1</v>
      </c>
      <c r="G38" s="69"/>
      <c r="H38" s="69"/>
      <c r="I38" s="69"/>
      <c r="J38" s="799" t="s">
        <v>393</v>
      </c>
      <c r="K38" s="800"/>
      <c r="L38" s="801"/>
    </row>
    <row r="39" spans="1:14" s="26" customFormat="1" ht="102.6" customHeight="1" x14ac:dyDescent="0.25">
      <c r="A39" s="24">
        <v>15</v>
      </c>
      <c r="B39" s="547" t="s">
        <v>266</v>
      </c>
      <c r="C39" s="548"/>
      <c r="D39" s="548" t="s">
        <v>267</v>
      </c>
      <c r="E39" s="549"/>
      <c r="F39" s="69">
        <v>1</v>
      </c>
      <c r="G39" s="69"/>
      <c r="H39" s="69"/>
      <c r="I39" s="69"/>
      <c r="J39" s="802" t="s">
        <v>394</v>
      </c>
      <c r="K39" s="803"/>
      <c r="L39" s="804"/>
      <c r="M39" s="783"/>
    </row>
    <row r="40" spans="1:14" s="80" customFormat="1" ht="66" customHeight="1" x14ac:dyDescent="0.25">
      <c r="A40" s="24">
        <v>16</v>
      </c>
      <c r="B40" s="555" t="s">
        <v>268</v>
      </c>
      <c r="C40" s="556"/>
      <c r="D40" s="556" t="s">
        <v>269</v>
      </c>
      <c r="E40" s="557"/>
      <c r="F40" s="69">
        <v>1</v>
      </c>
      <c r="G40" s="69"/>
      <c r="H40" s="69"/>
      <c r="I40" s="69"/>
      <c r="J40" s="802" t="s">
        <v>395</v>
      </c>
      <c r="K40" s="803"/>
      <c r="L40" s="804"/>
      <c r="M40" s="783"/>
    </row>
    <row r="41" spans="1:14" s="80" customFormat="1" ht="53.4" customHeight="1" x14ac:dyDescent="0.3">
      <c r="A41" s="102">
        <v>17</v>
      </c>
      <c r="B41" s="555" t="s">
        <v>270</v>
      </c>
      <c r="C41" s="556"/>
      <c r="D41" s="556" t="s">
        <v>271</v>
      </c>
      <c r="E41" s="557"/>
      <c r="F41" s="69">
        <v>1</v>
      </c>
      <c r="G41" s="69"/>
      <c r="H41" s="69"/>
      <c r="I41" s="69"/>
      <c r="J41" s="802" t="s">
        <v>396</v>
      </c>
      <c r="K41" s="803"/>
      <c r="L41" s="804"/>
      <c r="M41" s="783"/>
    </row>
    <row r="42" spans="1:14" s="80" customFormat="1" ht="63.6" customHeight="1" x14ac:dyDescent="0.3">
      <c r="A42" s="24">
        <v>18</v>
      </c>
      <c r="B42" s="555" t="s">
        <v>272</v>
      </c>
      <c r="C42" s="556"/>
      <c r="D42" s="556" t="s">
        <v>273</v>
      </c>
      <c r="E42" s="557"/>
      <c r="F42" s="76">
        <v>1</v>
      </c>
      <c r="G42" s="76"/>
      <c r="H42" s="76"/>
      <c r="I42" s="76"/>
      <c r="J42" s="699" t="s">
        <v>397</v>
      </c>
      <c r="K42" s="699"/>
      <c r="L42" s="699"/>
    </row>
    <row r="43" spans="1:14" s="80" customFormat="1" ht="84" customHeight="1" x14ac:dyDescent="0.3">
      <c r="A43" s="24">
        <v>19</v>
      </c>
      <c r="B43" s="555" t="s">
        <v>274</v>
      </c>
      <c r="C43" s="556"/>
      <c r="D43" s="556" t="s">
        <v>273</v>
      </c>
      <c r="E43" s="557"/>
      <c r="F43" s="76">
        <v>1</v>
      </c>
      <c r="G43" s="76"/>
      <c r="H43" s="76"/>
      <c r="I43" s="76"/>
      <c r="J43" s="699" t="s">
        <v>398</v>
      </c>
      <c r="K43" s="699"/>
      <c r="L43" s="699"/>
    </row>
    <row r="44" spans="1:14" s="80" customFormat="1" ht="87" customHeight="1" x14ac:dyDescent="0.3">
      <c r="A44" s="24">
        <v>20</v>
      </c>
      <c r="B44" s="555" t="s">
        <v>275</v>
      </c>
      <c r="C44" s="556"/>
      <c r="D44" s="556" t="s">
        <v>273</v>
      </c>
      <c r="E44" s="557"/>
      <c r="F44" s="76">
        <v>1</v>
      </c>
      <c r="G44" s="76"/>
      <c r="H44" s="76"/>
      <c r="I44" s="76"/>
      <c r="J44" s="699" t="s">
        <v>399</v>
      </c>
      <c r="K44" s="699"/>
      <c r="L44" s="699"/>
    </row>
    <row r="45" spans="1:14" s="80" customFormat="1" ht="68.400000000000006" customHeight="1" x14ac:dyDescent="0.25">
      <c r="A45" s="24">
        <v>21</v>
      </c>
      <c r="B45" s="555" t="s">
        <v>276</v>
      </c>
      <c r="C45" s="556"/>
      <c r="D45" s="556" t="s">
        <v>277</v>
      </c>
      <c r="E45" s="557"/>
      <c r="F45" s="76">
        <v>1</v>
      </c>
      <c r="G45" s="76"/>
      <c r="H45" s="76"/>
      <c r="I45" s="76"/>
      <c r="J45" s="784" t="s">
        <v>400</v>
      </c>
      <c r="K45" s="784"/>
      <c r="L45" s="784"/>
    </row>
    <row r="46" spans="1:14" s="26" customFormat="1" ht="35.25" customHeight="1" x14ac:dyDescent="0.25">
      <c r="A46" s="103"/>
      <c r="B46" s="547" t="s">
        <v>278</v>
      </c>
      <c r="C46" s="548"/>
      <c r="D46" s="548"/>
      <c r="E46" s="548"/>
      <c r="F46" s="81"/>
      <c r="G46" s="81"/>
      <c r="H46" s="81"/>
      <c r="I46" s="81"/>
      <c r="J46" s="785"/>
      <c r="K46" s="785"/>
      <c r="L46" s="786"/>
    </row>
    <row r="47" spans="1:14" s="26" customFormat="1" ht="19.5" customHeight="1" x14ac:dyDescent="0.25">
      <c r="A47" s="24">
        <v>22</v>
      </c>
      <c r="B47" s="787" t="s">
        <v>279</v>
      </c>
      <c r="C47" s="788"/>
      <c r="D47" s="788" t="s">
        <v>280</v>
      </c>
      <c r="E47" s="789"/>
      <c r="F47" s="76">
        <v>1</v>
      </c>
      <c r="G47" s="76"/>
      <c r="H47" s="76"/>
      <c r="I47" s="76"/>
      <c r="J47" s="790" t="s">
        <v>401</v>
      </c>
      <c r="K47" s="791"/>
      <c r="L47" s="792"/>
      <c r="M47" s="783"/>
      <c r="N47" s="783"/>
    </row>
    <row r="48" spans="1:14" s="26" customFormat="1" ht="20.100000000000001" customHeight="1" x14ac:dyDescent="0.25">
      <c r="A48" s="24">
        <v>23</v>
      </c>
      <c r="B48" s="547" t="s">
        <v>281</v>
      </c>
      <c r="C48" s="548"/>
      <c r="D48" s="548" t="s">
        <v>282</v>
      </c>
      <c r="E48" s="549"/>
      <c r="F48" s="76">
        <v>1</v>
      </c>
      <c r="G48" s="76"/>
      <c r="H48" s="76"/>
      <c r="I48" s="76"/>
      <c r="J48" s="793"/>
      <c r="K48" s="794"/>
      <c r="L48" s="795"/>
    </row>
    <row r="49" spans="1:12" s="26" customFormat="1" ht="20.100000000000001" customHeight="1" x14ac:dyDescent="0.25">
      <c r="A49" s="24">
        <v>24</v>
      </c>
      <c r="B49" s="547" t="s">
        <v>283</v>
      </c>
      <c r="C49" s="548"/>
      <c r="D49" s="548" t="s">
        <v>283</v>
      </c>
      <c r="E49" s="549"/>
      <c r="F49" s="76">
        <v>1</v>
      </c>
      <c r="G49" s="76"/>
      <c r="H49" s="76"/>
      <c r="I49" s="76"/>
      <c r="J49" s="793"/>
      <c r="K49" s="794"/>
      <c r="L49" s="795"/>
    </row>
    <row r="50" spans="1:12" s="26" customFormat="1" ht="20.100000000000001" customHeight="1" x14ac:dyDescent="0.25">
      <c r="A50" s="24">
        <v>25</v>
      </c>
      <c r="B50" s="547" t="s">
        <v>284</v>
      </c>
      <c r="C50" s="548"/>
      <c r="D50" s="548" t="s">
        <v>285</v>
      </c>
      <c r="E50" s="549"/>
      <c r="F50" s="76">
        <v>1</v>
      </c>
      <c r="G50" s="76"/>
      <c r="H50" s="76"/>
      <c r="I50" s="76"/>
      <c r="J50" s="793"/>
      <c r="K50" s="794"/>
      <c r="L50" s="795"/>
    </row>
    <row r="51" spans="1:12" s="26" customFormat="1" ht="20.100000000000001" customHeight="1" x14ac:dyDescent="0.25">
      <c r="A51" s="24">
        <v>26</v>
      </c>
      <c r="B51" s="547" t="s">
        <v>286</v>
      </c>
      <c r="C51" s="548"/>
      <c r="D51" s="548" t="s">
        <v>286</v>
      </c>
      <c r="E51" s="549"/>
      <c r="F51" s="76">
        <v>1</v>
      </c>
      <c r="G51" s="76"/>
      <c r="H51" s="76"/>
      <c r="I51" s="76"/>
      <c r="J51" s="793"/>
      <c r="K51" s="794"/>
      <c r="L51" s="795"/>
    </row>
    <row r="52" spans="1:12" s="26" customFormat="1" ht="20.100000000000001" customHeight="1" x14ac:dyDescent="0.25">
      <c r="A52" s="24">
        <v>27</v>
      </c>
      <c r="B52" s="547" t="s">
        <v>287</v>
      </c>
      <c r="C52" s="548"/>
      <c r="D52" s="548" t="s">
        <v>288</v>
      </c>
      <c r="E52" s="549"/>
      <c r="F52" s="76">
        <v>1</v>
      </c>
      <c r="G52" s="76"/>
      <c r="H52" s="76"/>
      <c r="I52" s="76"/>
      <c r="J52" s="793"/>
      <c r="K52" s="794"/>
      <c r="L52" s="795"/>
    </row>
    <row r="53" spans="1:12" s="26" customFormat="1" ht="20.100000000000001" customHeight="1" x14ac:dyDescent="0.25">
      <c r="A53" s="24">
        <v>28</v>
      </c>
      <c r="B53" s="547" t="s">
        <v>289</v>
      </c>
      <c r="C53" s="548"/>
      <c r="D53" s="548" t="s">
        <v>289</v>
      </c>
      <c r="E53" s="549"/>
      <c r="F53" s="76">
        <v>1</v>
      </c>
      <c r="G53" s="76"/>
      <c r="H53" s="76"/>
      <c r="I53" s="76"/>
      <c r="J53" s="793"/>
      <c r="K53" s="794"/>
      <c r="L53" s="795"/>
    </row>
    <row r="54" spans="1:12" s="26" customFormat="1" ht="20.100000000000001" customHeight="1" x14ac:dyDescent="0.25">
      <c r="A54" s="24">
        <v>29</v>
      </c>
      <c r="B54" s="547" t="s">
        <v>290</v>
      </c>
      <c r="C54" s="548"/>
      <c r="D54" s="548" t="s">
        <v>290</v>
      </c>
      <c r="E54" s="549"/>
      <c r="F54" s="76">
        <v>1</v>
      </c>
      <c r="G54" s="76"/>
      <c r="H54" s="76"/>
      <c r="I54" s="76"/>
      <c r="J54" s="793"/>
      <c r="K54" s="794"/>
      <c r="L54" s="795"/>
    </row>
    <row r="55" spans="1:12" s="26" customFormat="1" ht="20.399999999999999" customHeight="1" x14ac:dyDescent="0.25">
      <c r="A55" s="24">
        <v>30</v>
      </c>
      <c r="B55" s="547" t="s">
        <v>291</v>
      </c>
      <c r="C55" s="548"/>
      <c r="D55" s="548" t="s">
        <v>292</v>
      </c>
      <c r="E55" s="549"/>
      <c r="F55" s="76">
        <v>1</v>
      </c>
      <c r="G55" s="76"/>
      <c r="H55" s="76"/>
      <c r="I55" s="76"/>
      <c r="J55" s="793"/>
      <c r="K55" s="794"/>
      <c r="L55" s="795"/>
    </row>
    <row r="56" spans="1:12" s="26" customFormat="1" ht="21" customHeight="1" x14ac:dyDescent="0.25">
      <c r="A56" s="24">
        <v>31</v>
      </c>
      <c r="B56" s="547" t="s">
        <v>293</v>
      </c>
      <c r="C56" s="548"/>
      <c r="D56" s="548" t="s">
        <v>293</v>
      </c>
      <c r="E56" s="549"/>
      <c r="F56" s="76">
        <v>1</v>
      </c>
      <c r="G56" s="76"/>
      <c r="H56" s="76"/>
      <c r="I56" s="76"/>
      <c r="J56" s="793"/>
      <c r="K56" s="794"/>
      <c r="L56" s="795"/>
    </row>
    <row r="57" spans="1:12" s="26" customFormat="1" ht="21" customHeight="1" x14ac:dyDescent="0.25">
      <c r="A57" s="24">
        <v>32</v>
      </c>
      <c r="B57" s="547" t="s">
        <v>294</v>
      </c>
      <c r="C57" s="548"/>
      <c r="D57" s="548" t="s">
        <v>294</v>
      </c>
      <c r="E57" s="549"/>
      <c r="F57" s="76">
        <v>1</v>
      </c>
      <c r="G57" s="76"/>
      <c r="H57" s="76"/>
      <c r="I57" s="76"/>
      <c r="J57" s="793"/>
      <c r="K57" s="794"/>
      <c r="L57" s="795"/>
    </row>
    <row r="58" spans="1:12" s="26" customFormat="1" ht="21" customHeight="1" x14ac:dyDescent="0.25">
      <c r="A58" s="24">
        <v>33</v>
      </c>
      <c r="B58" s="547" t="s">
        <v>295</v>
      </c>
      <c r="C58" s="548"/>
      <c r="D58" s="548" t="s">
        <v>295</v>
      </c>
      <c r="E58" s="549"/>
      <c r="F58" s="76">
        <v>1</v>
      </c>
      <c r="G58" s="76"/>
      <c r="H58" s="76"/>
      <c r="I58" s="76"/>
      <c r="J58" s="793"/>
      <c r="K58" s="794"/>
      <c r="L58" s="795"/>
    </row>
    <row r="59" spans="1:12" s="26" customFormat="1" ht="21" customHeight="1" x14ac:dyDescent="0.25">
      <c r="A59" s="24">
        <v>34</v>
      </c>
      <c r="B59" s="547" t="s">
        <v>296</v>
      </c>
      <c r="C59" s="548"/>
      <c r="D59" s="548"/>
      <c r="E59" s="549"/>
      <c r="F59" s="76">
        <v>1</v>
      </c>
      <c r="G59" s="76"/>
      <c r="H59" s="76"/>
      <c r="I59" s="76"/>
      <c r="J59" s="796"/>
      <c r="K59" s="797"/>
      <c r="L59" s="798"/>
    </row>
    <row r="60" spans="1:12" s="26" customFormat="1" ht="63.6" customHeight="1" x14ac:dyDescent="0.25">
      <c r="A60" s="24">
        <v>35</v>
      </c>
      <c r="B60" s="555" t="s">
        <v>297</v>
      </c>
      <c r="C60" s="556"/>
      <c r="D60" s="556" t="s">
        <v>298</v>
      </c>
      <c r="E60" s="557"/>
      <c r="F60" s="76">
        <v>1</v>
      </c>
      <c r="G60" s="76"/>
      <c r="H60" s="76"/>
      <c r="I60" s="76"/>
      <c r="J60" s="779" t="s">
        <v>402</v>
      </c>
      <c r="K60" s="779"/>
      <c r="L60" s="779"/>
    </row>
    <row r="61" spans="1:12" s="26" customFormat="1" ht="61.5" customHeight="1" x14ac:dyDescent="0.25">
      <c r="A61" s="24">
        <v>36</v>
      </c>
      <c r="B61" s="555" t="s">
        <v>299</v>
      </c>
      <c r="C61" s="556"/>
      <c r="D61" s="556" t="s">
        <v>299</v>
      </c>
      <c r="E61" s="557"/>
      <c r="F61" s="76">
        <v>1</v>
      </c>
      <c r="G61" s="76"/>
      <c r="H61" s="76"/>
      <c r="I61" s="76"/>
      <c r="J61" s="779" t="s">
        <v>403</v>
      </c>
      <c r="K61" s="779"/>
      <c r="L61" s="779"/>
    </row>
    <row r="62" spans="1:12" s="26" customFormat="1" ht="56.4" customHeight="1" x14ac:dyDescent="0.25">
      <c r="A62" s="24">
        <v>37</v>
      </c>
      <c r="B62" s="555" t="s">
        <v>300</v>
      </c>
      <c r="C62" s="556"/>
      <c r="D62" s="556" t="s">
        <v>300</v>
      </c>
      <c r="E62" s="557"/>
      <c r="F62" s="76">
        <v>1</v>
      </c>
      <c r="G62" s="76"/>
      <c r="H62" s="76"/>
      <c r="I62" s="76"/>
      <c r="J62" s="779" t="s">
        <v>404</v>
      </c>
      <c r="K62" s="779"/>
      <c r="L62" s="779"/>
    </row>
    <row r="63" spans="1:12" s="26" customFormat="1" ht="41.1" customHeight="1" x14ac:dyDescent="0.25">
      <c r="A63" s="24">
        <v>38</v>
      </c>
      <c r="B63" s="555" t="s">
        <v>301</v>
      </c>
      <c r="C63" s="556"/>
      <c r="D63" s="556" t="s">
        <v>301</v>
      </c>
      <c r="E63" s="557"/>
      <c r="F63" s="76">
        <v>1</v>
      </c>
      <c r="G63" s="76"/>
      <c r="H63" s="76"/>
      <c r="I63" s="76"/>
      <c r="J63" s="779" t="s">
        <v>405</v>
      </c>
      <c r="K63" s="779"/>
      <c r="L63" s="779"/>
    </row>
    <row r="64" spans="1:12" s="26" customFormat="1" ht="38.1" customHeight="1" x14ac:dyDescent="0.25">
      <c r="A64" s="24"/>
      <c r="B64" s="555" t="s">
        <v>302</v>
      </c>
      <c r="C64" s="556"/>
      <c r="D64" s="556"/>
      <c r="E64" s="556"/>
      <c r="F64" s="780"/>
      <c r="G64" s="781"/>
      <c r="H64" s="781"/>
      <c r="I64" s="781"/>
      <c r="J64" s="781"/>
      <c r="K64" s="781"/>
      <c r="L64" s="782"/>
    </row>
    <row r="65" spans="1:12" s="26" customFormat="1" ht="20.100000000000001" customHeight="1" x14ac:dyDescent="0.25">
      <c r="A65" s="24">
        <v>39</v>
      </c>
      <c r="B65" s="547" t="s">
        <v>303</v>
      </c>
      <c r="C65" s="548"/>
      <c r="D65" s="548"/>
      <c r="E65" s="549"/>
      <c r="F65" s="76">
        <v>1</v>
      </c>
      <c r="G65" s="76"/>
      <c r="H65" s="76"/>
      <c r="I65" s="76"/>
      <c r="J65" s="767" t="s">
        <v>406</v>
      </c>
      <c r="K65" s="768"/>
      <c r="L65" s="769"/>
    </row>
    <row r="66" spans="1:12" s="26" customFormat="1" ht="20.100000000000001" customHeight="1" x14ac:dyDescent="0.25">
      <c r="A66" s="24">
        <v>40</v>
      </c>
      <c r="B66" s="547" t="s">
        <v>304</v>
      </c>
      <c r="C66" s="548"/>
      <c r="D66" s="548"/>
      <c r="E66" s="549"/>
      <c r="F66" s="76">
        <v>1</v>
      </c>
      <c r="G66" s="76"/>
      <c r="H66" s="76"/>
      <c r="I66" s="76"/>
      <c r="J66" s="770"/>
      <c r="K66" s="771"/>
      <c r="L66" s="772"/>
    </row>
    <row r="67" spans="1:12" s="26" customFormat="1" ht="20.100000000000001" customHeight="1" x14ac:dyDescent="0.25">
      <c r="A67" s="24">
        <v>41</v>
      </c>
      <c r="B67" s="547" t="s">
        <v>305</v>
      </c>
      <c r="C67" s="548"/>
      <c r="D67" s="548"/>
      <c r="E67" s="549"/>
      <c r="F67" s="76">
        <v>1</v>
      </c>
      <c r="G67" s="76"/>
      <c r="H67" s="76"/>
      <c r="I67" s="76"/>
      <c r="J67" s="770"/>
      <c r="K67" s="771"/>
      <c r="L67" s="772"/>
    </row>
    <row r="68" spans="1:12" s="26" customFormat="1" ht="20.100000000000001" customHeight="1" x14ac:dyDescent="0.25">
      <c r="A68" s="24">
        <v>42</v>
      </c>
      <c r="B68" s="776" t="s">
        <v>306</v>
      </c>
      <c r="C68" s="777"/>
      <c r="D68" s="777"/>
      <c r="E68" s="778"/>
      <c r="F68" s="76">
        <v>1</v>
      </c>
      <c r="G68" s="76"/>
      <c r="H68" s="76"/>
      <c r="I68" s="76"/>
      <c r="J68" s="770"/>
      <c r="K68" s="771"/>
      <c r="L68" s="772"/>
    </row>
    <row r="69" spans="1:12" s="26" customFormat="1" ht="20.100000000000001" customHeight="1" x14ac:dyDescent="0.25">
      <c r="A69" s="24">
        <v>43</v>
      </c>
      <c r="B69" s="547" t="s">
        <v>307</v>
      </c>
      <c r="C69" s="548"/>
      <c r="D69" s="548"/>
      <c r="E69" s="549"/>
      <c r="F69" s="76">
        <v>1</v>
      </c>
      <c r="G69" s="76"/>
      <c r="H69" s="76"/>
      <c r="I69" s="76"/>
      <c r="J69" s="770"/>
      <c r="K69" s="771"/>
      <c r="L69" s="772"/>
    </row>
    <row r="70" spans="1:12" s="26" customFormat="1" ht="20.100000000000001" customHeight="1" x14ac:dyDescent="0.25">
      <c r="A70" s="24">
        <v>44</v>
      </c>
      <c r="B70" s="547" t="s">
        <v>308</v>
      </c>
      <c r="C70" s="548"/>
      <c r="D70" s="548"/>
      <c r="E70" s="549"/>
      <c r="F70" s="76">
        <v>1</v>
      </c>
      <c r="G70" s="76"/>
      <c r="H70" s="76"/>
      <c r="I70" s="76"/>
      <c r="J70" s="770"/>
      <c r="K70" s="771"/>
      <c r="L70" s="772"/>
    </row>
    <row r="71" spans="1:12" s="26" customFormat="1" ht="20.100000000000001" customHeight="1" x14ac:dyDescent="0.25">
      <c r="A71" s="24">
        <v>45</v>
      </c>
      <c r="B71" s="547" t="s">
        <v>309</v>
      </c>
      <c r="C71" s="548"/>
      <c r="D71" s="548"/>
      <c r="E71" s="549"/>
      <c r="F71" s="76">
        <v>1</v>
      </c>
      <c r="G71" s="76"/>
      <c r="H71" s="76"/>
      <c r="I71" s="76"/>
      <c r="J71" s="770"/>
      <c r="K71" s="771"/>
      <c r="L71" s="772"/>
    </row>
    <row r="72" spans="1:12" s="26" customFormat="1" ht="20.100000000000001" customHeight="1" x14ac:dyDescent="0.25">
      <c r="A72" s="24">
        <v>46</v>
      </c>
      <c r="B72" s="547" t="s">
        <v>407</v>
      </c>
      <c r="C72" s="548"/>
      <c r="D72" s="548"/>
      <c r="E72" s="549"/>
      <c r="F72" s="76">
        <v>1</v>
      </c>
      <c r="G72" s="76"/>
      <c r="H72" s="76"/>
      <c r="I72" s="76"/>
      <c r="J72" s="770"/>
      <c r="K72" s="771"/>
      <c r="L72" s="772"/>
    </row>
    <row r="73" spans="1:12" s="26" customFormat="1" ht="20.100000000000001" customHeight="1" x14ac:dyDescent="0.25">
      <c r="A73" s="24">
        <v>47</v>
      </c>
      <c r="B73" s="547" t="s">
        <v>310</v>
      </c>
      <c r="C73" s="548"/>
      <c r="D73" s="548"/>
      <c r="E73" s="549"/>
      <c r="F73" s="76">
        <v>1</v>
      </c>
      <c r="G73" s="76"/>
      <c r="H73" s="76"/>
      <c r="I73" s="76"/>
      <c r="J73" s="770"/>
      <c r="K73" s="771"/>
      <c r="L73" s="772"/>
    </row>
    <row r="74" spans="1:12" s="26" customFormat="1" ht="20.100000000000001" customHeight="1" x14ac:dyDescent="0.25">
      <c r="A74" s="24">
        <v>48</v>
      </c>
      <c r="B74" s="547" t="s">
        <v>311</v>
      </c>
      <c r="C74" s="548"/>
      <c r="D74" s="548"/>
      <c r="E74" s="549"/>
      <c r="F74" s="76">
        <v>1</v>
      </c>
      <c r="G74" s="76"/>
      <c r="H74" s="76"/>
      <c r="I74" s="76"/>
      <c r="J74" s="770"/>
      <c r="K74" s="771"/>
      <c r="L74" s="772"/>
    </row>
    <row r="75" spans="1:12" s="26" customFormat="1" ht="20.100000000000001" customHeight="1" x14ac:dyDescent="0.25">
      <c r="A75" s="24">
        <v>49</v>
      </c>
      <c r="B75" s="547" t="s">
        <v>312</v>
      </c>
      <c r="C75" s="548"/>
      <c r="D75" s="548"/>
      <c r="E75" s="549"/>
      <c r="F75" s="76">
        <v>1</v>
      </c>
      <c r="G75" s="76"/>
      <c r="H75" s="76"/>
      <c r="I75" s="76"/>
      <c r="J75" s="770"/>
      <c r="K75" s="771"/>
      <c r="L75" s="772"/>
    </row>
    <row r="76" spans="1:12" s="26" customFormat="1" ht="20.100000000000001" customHeight="1" x14ac:dyDescent="0.25">
      <c r="A76" s="24">
        <v>50</v>
      </c>
      <c r="B76" s="547" t="s">
        <v>313</v>
      </c>
      <c r="C76" s="548"/>
      <c r="D76" s="548"/>
      <c r="E76" s="549"/>
      <c r="F76" s="76">
        <v>1</v>
      </c>
      <c r="G76" s="76"/>
      <c r="H76" s="76"/>
      <c r="I76" s="76"/>
      <c r="J76" s="770"/>
      <c r="K76" s="771"/>
      <c r="L76" s="772"/>
    </row>
    <row r="77" spans="1:12" s="26" customFormat="1" ht="20.100000000000001" customHeight="1" x14ac:dyDescent="0.25">
      <c r="A77" s="24">
        <v>51</v>
      </c>
      <c r="B77" s="547" t="s">
        <v>314</v>
      </c>
      <c r="C77" s="548"/>
      <c r="D77" s="548"/>
      <c r="E77" s="549"/>
      <c r="F77" s="76">
        <v>1</v>
      </c>
      <c r="G77" s="76"/>
      <c r="H77" s="76"/>
      <c r="I77" s="76"/>
      <c r="J77" s="770"/>
      <c r="K77" s="771"/>
      <c r="L77" s="772"/>
    </row>
    <row r="78" spans="1:12" s="26" customFormat="1" ht="20.25" customHeight="1" x14ac:dyDescent="0.25">
      <c r="A78" s="24">
        <v>52</v>
      </c>
      <c r="B78" s="547" t="s">
        <v>315</v>
      </c>
      <c r="C78" s="548"/>
      <c r="D78" s="548"/>
      <c r="E78" s="549"/>
      <c r="F78" s="76">
        <v>1</v>
      </c>
      <c r="G78" s="76"/>
      <c r="H78" s="76"/>
      <c r="I78" s="76"/>
      <c r="J78" s="770"/>
      <c r="K78" s="771"/>
      <c r="L78" s="772"/>
    </row>
    <row r="79" spans="1:12" s="26" customFormat="1" ht="15" customHeight="1" x14ac:dyDescent="0.25">
      <c r="A79" s="24">
        <v>53</v>
      </c>
      <c r="B79" s="547" t="s">
        <v>316</v>
      </c>
      <c r="C79" s="548"/>
      <c r="D79" s="548"/>
      <c r="E79" s="549"/>
      <c r="F79" s="76">
        <v>1</v>
      </c>
      <c r="G79" s="76"/>
      <c r="H79" s="76"/>
      <c r="I79" s="76"/>
      <c r="J79" s="770"/>
      <c r="K79" s="771"/>
      <c r="L79" s="772"/>
    </row>
    <row r="80" spans="1:12" s="26" customFormat="1" ht="15" customHeight="1" x14ac:dyDescent="0.25">
      <c r="A80" s="24">
        <v>54</v>
      </c>
      <c r="B80" s="547" t="s">
        <v>317</v>
      </c>
      <c r="C80" s="548"/>
      <c r="D80" s="548"/>
      <c r="E80" s="549"/>
      <c r="F80" s="76">
        <v>1</v>
      </c>
      <c r="G80" s="76"/>
      <c r="H80" s="76"/>
      <c r="I80" s="76"/>
      <c r="J80" s="773"/>
      <c r="K80" s="774"/>
      <c r="L80" s="775"/>
    </row>
    <row r="81" spans="1:12" s="26" customFormat="1" ht="25.5" customHeight="1" x14ac:dyDescent="0.25">
      <c r="A81" s="24"/>
      <c r="B81" s="761" t="s">
        <v>318</v>
      </c>
      <c r="C81" s="762"/>
      <c r="D81" s="762"/>
      <c r="E81" s="763"/>
      <c r="F81" s="82">
        <f>SUM(F23:F80)</f>
        <v>54</v>
      </c>
      <c r="G81" s="82">
        <f>SUM(G23:G80)</f>
        <v>0</v>
      </c>
      <c r="H81" s="82">
        <f>SUM(H23:H80)</f>
        <v>0</v>
      </c>
      <c r="I81" s="82">
        <f>SUM(I23:I80)</f>
        <v>0</v>
      </c>
      <c r="J81" s="607">
        <f>+F81+G81+H81+I81</f>
        <v>54</v>
      </c>
      <c r="K81" s="607"/>
      <c r="L81" s="607"/>
    </row>
    <row r="82" spans="1:12" ht="27" customHeight="1" x14ac:dyDescent="0.25">
      <c r="B82" s="603" t="s">
        <v>408</v>
      </c>
      <c r="C82" s="603"/>
      <c r="D82" s="603"/>
      <c r="E82" s="603"/>
      <c r="F82" s="603"/>
      <c r="G82" s="603"/>
      <c r="H82" s="603"/>
      <c r="I82" s="603"/>
      <c r="J82" s="603"/>
      <c r="K82" s="603"/>
      <c r="L82" s="603"/>
    </row>
    <row r="83" spans="1:12" ht="25.5" customHeight="1" x14ac:dyDescent="0.25">
      <c r="B83" s="685" t="s">
        <v>84</v>
      </c>
      <c r="C83" s="685"/>
      <c r="D83" s="685"/>
      <c r="E83" s="685"/>
      <c r="F83" s="685"/>
      <c r="G83" s="685"/>
      <c r="H83" s="685"/>
      <c r="I83" s="685"/>
      <c r="J83" s="74">
        <v>0.18</v>
      </c>
      <c r="K83" s="74"/>
      <c r="L83" s="74">
        <f>(F91+H91)*J83/J91</f>
        <v>0.18000000000000002</v>
      </c>
    </row>
    <row r="84" spans="1:12" ht="25.5" customHeight="1" x14ac:dyDescent="0.25">
      <c r="B84" s="686" t="s">
        <v>24</v>
      </c>
      <c r="C84" s="686"/>
      <c r="D84" s="686"/>
      <c r="E84" s="686"/>
      <c r="F84" s="75" t="s">
        <v>25</v>
      </c>
      <c r="G84" s="75" t="s">
        <v>26</v>
      </c>
      <c r="H84" s="75" t="s">
        <v>27</v>
      </c>
      <c r="I84" s="75" t="s">
        <v>28</v>
      </c>
      <c r="J84" s="687" t="s">
        <v>29</v>
      </c>
      <c r="K84" s="688"/>
      <c r="L84" s="688"/>
    </row>
    <row r="85" spans="1:12" s="50" customFormat="1" ht="41.4" customHeight="1" x14ac:dyDescent="0.3">
      <c r="A85" s="63">
        <v>1</v>
      </c>
      <c r="B85" s="764" t="s">
        <v>319</v>
      </c>
      <c r="C85" s="765"/>
      <c r="D85" s="765"/>
      <c r="E85" s="766"/>
      <c r="F85" s="83">
        <v>1</v>
      </c>
      <c r="G85" s="83"/>
      <c r="H85" s="83"/>
      <c r="I85" s="83"/>
      <c r="J85" s="767" t="s">
        <v>409</v>
      </c>
      <c r="K85" s="768"/>
      <c r="L85" s="769"/>
    </row>
    <row r="86" spans="1:12" s="50" customFormat="1" ht="41.4" customHeight="1" x14ac:dyDescent="0.3">
      <c r="A86" s="63">
        <v>2</v>
      </c>
      <c r="B86" s="764" t="s">
        <v>320</v>
      </c>
      <c r="C86" s="765"/>
      <c r="D86" s="765"/>
      <c r="E86" s="766"/>
      <c r="F86" s="83">
        <v>1</v>
      </c>
      <c r="G86" s="83"/>
      <c r="H86" s="83"/>
      <c r="I86" s="83"/>
      <c r="J86" s="770"/>
      <c r="K86" s="771"/>
      <c r="L86" s="772"/>
    </row>
    <row r="87" spans="1:12" s="50" customFormat="1" ht="41.4" customHeight="1" x14ac:dyDescent="0.3">
      <c r="A87" s="63">
        <v>3</v>
      </c>
      <c r="B87" s="764" t="s">
        <v>321</v>
      </c>
      <c r="C87" s="765"/>
      <c r="D87" s="765"/>
      <c r="E87" s="766"/>
      <c r="F87" s="83">
        <v>1</v>
      </c>
      <c r="G87" s="83"/>
      <c r="H87" s="83"/>
      <c r="I87" s="83"/>
      <c r="J87" s="770"/>
      <c r="K87" s="771"/>
      <c r="L87" s="772"/>
    </row>
    <row r="88" spans="1:12" s="50" customFormat="1" ht="41.4" customHeight="1" x14ac:dyDescent="0.3">
      <c r="A88" s="63">
        <v>4</v>
      </c>
      <c r="B88" s="764" t="s">
        <v>322</v>
      </c>
      <c r="C88" s="765"/>
      <c r="D88" s="765"/>
      <c r="E88" s="766"/>
      <c r="F88" s="83">
        <v>1</v>
      </c>
      <c r="G88" s="83"/>
      <c r="H88" s="83"/>
      <c r="I88" s="83"/>
      <c r="J88" s="770"/>
      <c r="K88" s="771"/>
      <c r="L88" s="772"/>
    </row>
    <row r="89" spans="1:12" s="50" customFormat="1" ht="41.4" customHeight="1" x14ac:dyDescent="0.3">
      <c r="A89" s="63">
        <v>5</v>
      </c>
      <c r="B89" s="764" t="s">
        <v>323</v>
      </c>
      <c r="C89" s="765"/>
      <c r="D89" s="765"/>
      <c r="E89" s="766"/>
      <c r="F89" s="83">
        <v>1</v>
      </c>
      <c r="G89" s="83"/>
      <c r="H89" s="83"/>
      <c r="I89" s="83"/>
      <c r="J89" s="770"/>
      <c r="K89" s="771"/>
      <c r="L89" s="772"/>
    </row>
    <row r="90" spans="1:12" s="50" customFormat="1" ht="41.4" customHeight="1" x14ac:dyDescent="0.3">
      <c r="A90" s="63">
        <v>6</v>
      </c>
      <c r="B90" s="764" t="s">
        <v>324</v>
      </c>
      <c r="C90" s="765"/>
      <c r="D90" s="765"/>
      <c r="E90" s="766"/>
      <c r="F90" s="83">
        <v>1</v>
      </c>
      <c r="G90" s="83"/>
      <c r="H90" s="83"/>
      <c r="I90" s="83"/>
      <c r="J90" s="773"/>
      <c r="K90" s="774"/>
      <c r="L90" s="775"/>
    </row>
    <row r="91" spans="1:12" s="26" customFormat="1" ht="25.5" customHeight="1" x14ac:dyDescent="0.25">
      <c r="A91" s="24"/>
      <c r="B91" s="761" t="s">
        <v>101</v>
      </c>
      <c r="C91" s="762"/>
      <c r="D91" s="762"/>
      <c r="E91" s="763"/>
      <c r="F91" s="82">
        <f>SUM(F85:F90)</f>
        <v>6</v>
      </c>
      <c r="G91" s="82">
        <f>SUM(G85:G90)</f>
        <v>0</v>
      </c>
      <c r="H91" s="82">
        <f>SUM(H85:H90)</f>
        <v>0</v>
      </c>
      <c r="I91" s="82">
        <f>SUM(I85:I90)</f>
        <v>0</v>
      </c>
      <c r="J91" s="607">
        <f>+F91+G91+H91+I91</f>
        <v>6</v>
      </c>
      <c r="K91" s="607"/>
      <c r="L91" s="607"/>
    </row>
    <row r="92" spans="1:12" ht="45" customHeight="1" x14ac:dyDescent="0.25">
      <c r="B92" s="603" t="s">
        <v>410</v>
      </c>
      <c r="C92" s="603"/>
      <c r="D92" s="603"/>
      <c r="E92" s="603"/>
      <c r="F92" s="603"/>
      <c r="G92" s="603"/>
      <c r="H92" s="603"/>
      <c r="I92" s="603"/>
      <c r="J92" s="603"/>
      <c r="K92" s="603"/>
      <c r="L92" s="603"/>
    </row>
    <row r="93" spans="1:12" x14ac:dyDescent="0.25">
      <c r="B93" s="685" t="s">
        <v>102</v>
      </c>
      <c r="C93" s="685"/>
      <c r="D93" s="685"/>
      <c r="E93" s="685"/>
      <c r="F93" s="685"/>
      <c r="G93" s="685"/>
      <c r="H93" s="685"/>
      <c r="I93" s="685"/>
      <c r="J93" s="74">
        <v>0.02</v>
      </c>
      <c r="K93" s="74"/>
      <c r="L93" s="74">
        <f>(F97+H97)*J93/J97</f>
        <v>0.02</v>
      </c>
    </row>
    <row r="94" spans="1:12" ht="15" customHeight="1" x14ac:dyDescent="0.25">
      <c r="B94" s="686" t="s">
        <v>24</v>
      </c>
      <c r="C94" s="686"/>
      <c r="D94" s="686"/>
      <c r="E94" s="686"/>
      <c r="F94" s="75" t="s">
        <v>25</v>
      </c>
      <c r="G94" s="75" t="s">
        <v>26</v>
      </c>
      <c r="H94" s="75" t="s">
        <v>27</v>
      </c>
      <c r="I94" s="75" t="s">
        <v>28</v>
      </c>
      <c r="J94" s="687" t="s">
        <v>29</v>
      </c>
      <c r="K94" s="688"/>
      <c r="L94" s="688"/>
    </row>
    <row r="95" spans="1:12" ht="78" customHeight="1" x14ac:dyDescent="0.3">
      <c r="A95" s="24">
        <v>1</v>
      </c>
      <c r="B95" s="555" t="s">
        <v>325</v>
      </c>
      <c r="C95" s="556"/>
      <c r="D95" s="556" t="s">
        <v>326</v>
      </c>
      <c r="E95" s="557"/>
      <c r="F95" s="83">
        <v>1</v>
      </c>
      <c r="G95" s="85"/>
      <c r="H95" s="85"/>
      <c r="I95" s="85"/>
      <c r="J95" s="760" t="s">
        <v>411</v>
      </c>
      <c r="K95" s="760"/>
      <c r="L95" s="760"/>
    </row>
    <row r="96" spans="1:12" ht="78" customHeight="1" x14ac:dyDescent="0.3">
      <c r="A96" s="24">
        <v>2</v>
      </c>
      <c r="B96" s="555" t="s">
        <v>327</v>
      </c>
      <c r="C96" s="556"/>
      <c r="D96" s="556" t="s">
        <v>327</v>
      </c>
      <c r="E96" s="557"/>
      <c r="F96" s="83">
        <v>1</v>
      </c>
      <c r="G96" s="85"/>
      <c r="H96" s="85"/>
      <c r="I96" s="85"/>
      <c r="J96" s="760" t="s">
        <v>412</v>
      </c>
      <c r="K96" s="760"/>
      <c r="L96" s="760"/>
    </row>
    <row r="97" spans="1:27" s="26" customFormat="1" ht="25.5" customHeight="1" x14ac:dyDescent="0.25">
      <c r="A97" s="24"/>
      <c r="B97" s="761" t="s">
        <v>111</v>
      </c>
      <c r="C97" s="762"/>
      <c r="D97" s="762"/>
      <c r="E97" s="763"/>
      <c r="F97" s="82">
        <f>SUM(F95:F96)</f>
        <v>2</v>
      </c>
      <c r="G97" s="82">
        <f>SUM(G95:G96)</f>
        <v>0</v>
      </c>
      <c r="H97" s="82">
        <f>SUM(H95:H96)</f>
        <v>0</v>
      </c>
      <c r="I97" s="82">
        <f>SUM(I95:I96)</f>
        <v>0</v>
      </c>
      <c r="J97" s="607">
        <f>+F97+G97+H97+I97</f>
        <v>2</v>
      </c>
      <c r="K97" s="607"/>
      <c r="L97" s="607"/>
    </row>
    <row r="98" spans="1:27" ht="45" customHeight="1" x14ac:dyDescent="0.25">
      <c r="A98" s="24"/>
      <c r="B98" s="603" t="s">
        <v>408</v>
      </c>
      <c r="C98" s="603"/>
      <c r="D98" s="603"/>
      <c r="E98" s="603"/>
      <c r="F98" s="603"/>
      <c r="G98" s="603"/>
      <c r="H98" s="603"/>
      <c r="I98" s="603"/>
      <c r="J98" s="603"/>
      <c r="K98" s="603"/>
      <c r="L98" s="603"/>
    </row>
    <row r="99" spans="1:27" ht="14.4" customHeight="1" x14ac:dyDescent="0.25">
      <c r="A99" s="24"/>
      <c r="B99" s="685" t="s">
        <v>328</v>
      </c>
      <c r="C99" s="685"/>
      <c r="D99" s="685"/>
      <c r="E99" s="685"/>
      <c r="F99" s="685"/>
      <c r="G99" s="685"/>
      <c r="H99" s="685"/>
      <c r="I99" s="685"/>
      <c r="J99" s="74">
        <v>0.02</v>
      </c>
      <c r="K99" s="74"/>
      <c r="L99" s="74">
        <f>+F110*J99/J109</f>
        <v>0.02</v>
      </c>
    </row>
    <row r="100" spans="1:27" ht="15" customHeight="1" x14ac:dyDescent="0.25">
      <c r="A100" s="24"/>
      <c r="B100" s="86" t="s">
        <v>329</v>
      </c>
      <c r="C100" s="745" t="s">
        <v>330</v>
      </c>
      <c r="D100" s="746"/>
      <c r="E100" s="747"/>
      <c r="F100" s="748" t="s">
        <v>114</v>
      </c>
      <c r="G100" s="749"/>
      <c r="H100" s="749"/>
      <c r="I100" s="750"/>
      <c r="J100" s="748" t="s">
        <v>331</v>
      </c>
      <c r="K100" s="749"/>
      <c r="L100" s="750"/>
    </row>
    <row r="101" spans="1:27" ht="15" customHeight="1" x14ac:dyDescent="0.25">
      <c r="A101" s="24">
        <v>1</v>
      </c>
      <c r="B101" s="87"/>
      <c r="C101" s="657"/>
      <c r="D101" s="657"/>
      <c r="E101" s="657"/>
      <c r="F101" s="744">
        <v>10</v>
      </c>
      <c r="G101" s="744"/>
      <c r="H101" s="744"/>
      <c r="I101" s="744"/>
      <c r="J101" s="751" t="s">
        <v>413</v>
      </c>
      <c r="K101" s="752"/>
      <c r="L101" s="753"/>
      <c r="O101" s="46"/>
      <c r="P101" s="88"/>
      <c r="Q101" s="719"/>
      <c r="R101" s="719"/>
      <c r="S101" s="719"/>
      <c r="T101" s="719"/>
      <c r="U101" s="719"/>
      <c r="V101" s="719"/>
      <c r="W101" s="46"/>
      <c r="X101" s="46"/>
      <c r="Y101" s="46"/>
      <c r="Z101" s="46"/>
      <c r="AA101" s="46"/>
    </row>
    <row r="102" spans="1:27" ht="15" customHeight="1" x14ac:dyDescent="0.25">
      <c r="A102" s="24"/>
      <c r="B102" s="87"/>
      <c r="C102" s="657"/>
      <c r="D102" s="657"/>
      <c r="E102" s="657"/>
      <c r="F102" s="744">
        <v>10</v>
      </c>
      <c r="G102" s="744"/>
      <c r="H102" s="744"/>
      <c r="I102" s="744"/>
      <c r="J102" s="754"/>
      <c r="K102" s="755"/>
      <c r="L102" s="756"/>
      <c r="O102" s="46"/>
      <c r="P102" s="88"/>
      <c r="Q102" s="719"/>
      <c r="R102" s="719"/>
      <c r="S102" s="719"/>
      <c r="T102" s="719"/>
      <c r="U102" s="719"/>
      <c r="V102" s="719"/>
      <c r="W102" s="46"/>
      <c r="X102" s="46"/>
      <c r="Y102" s="46"/>
      <c r="Z102" s="46"/>
      <c r="AA102" s="46"/>
    </row>
    <row r="103" spans="1:27" ht="15" customHeight="1" x14ac:dyDescent="0.25">
      <c r="A103" s="24"/>
      <c r="B103" s="87"/>
      <c r="C103" s="657"/>
      <c r="D103" s="657"/>
      <c r="E103" s="657"/>
      <c r="F103" s="744">
        <v>10</v>
      </c>
      <c r="G103" s="744"/>
      <c r="H103" s="744"/>
      <c r="I103" s="744"/>
      <c r="J103" s="754"/>
      <c r="K103" s="755"/>
      <c r="L103" s="756"/>
      <c r="O103" s="46"/>
      <c r="P103" s="88"/>
      <c r="Q103" s="719"/>
      <c r="R103" s="719"/>
      <c r="S103" s="719"/>
      <c r="T103" s="719"/>
      <c r="U103" s="719"/>
      <c r="V103" s="719"/>
      <c r="W103" s="46"/>
      <c r="X103" s="46"/>
      <c r="Y103" s="46"/>
      <c r="Z103" s="46"/>
      <c r="AA103" s="46"/>
    </row>
    <row r="104" spans="1:27" ht="15" customHeight="1" x14ac:dyDescent="0.25">
      <c r="A104" s="24"/>
      <c r="B104" s="87"/>
      <c r="C104" s="657"/>
      <c r="D104" s="657"/>
      <c r="E104" s="657"/>
      <c r="F104" s="744">
        <v>10</v>
      </c>
      <c r="G104" s="744"/>
      <c r="H104" s="744"/>
      <c r="I104" s="744"/>
      <c r="J104" s="754"/>
      <c r="K104" s="755"/>
      <c r="L104" s="756"/>
      <c r="O104" s="46"/>
      <c r="P104" s="88"/>
      <c r="Q104" s="719"/>
      <c r="R104" s="719"/>
      <c r="S104" s="719"/>
      <c r="T104" s="719"/>
      <c r="U104" s="719"/>
      <c r="V104" s="719"/>
      <c r="W104" s="46"/>
      <c r="X104" s="46"/>
      <c r="Y104" s="46"/>
      <c r="Z104" s="46"/>
      <c r="AA104" s="46"/>
    </row>
    <row r="105" spans="1:27" ht="15" customHeight="1" x14ac:dyDescent="0.25">
      <c r="B105" s="87"/>
      <c r="C105" s="657"/>
      <c r="D105" s="657"/>
      <c r="E105" s="657"/>
      <c r="F105" s="744">
        <v>10</v>
      </c>
      <c r="G105" s="744"/>
      <c r="H105" s="744"/>
      <c r="I105" s="744"/>
      <c r="J105" s="754"/>
      <c r="K105" s="755"/>
      <c r="L105" s="756"/>
      <c r="O105" s="46"/>
      <c r="P105" s="88"/>
      <c r="Q105" s="719"/>
      <c r="R105" s="719"/>
      <c r="S105" s="719"/>
      <c r="T105" s="719"/>
      <c r="U105" s="719"/>
      <c r="V105" s="719"/>
      <c r="W105" s="46"/>
      <c r="X105" s="46"/>
      <c r="Y105" s="46"/>
      <c r="Z105" s="46"/>
      <c r="AA105" s="46"/>
    </row>
    <row r="106" spans="1:27" ht="15" customHeight="1" x14ac:dyDescent="0.25">
      <c r="B106" s="738" t="s">
        <v>332</v>
      </c>
      <c r="C106" s="739"/>
      <c r="D106" s="739"/>
      <c r="E106" s="740"/>
      <c r="F106" s="744">
        <f>SUM(F101:I105)</f>
        <v>50</v>
      </c>
      <c r="G106" s="744"/>
      <c r="H106" s="744"/>
      <c r="I106" s="744"/>
      <c r="J106" s="754"/>
      <c r="K106" s="755"/>
      <c r="L106" s="756"/>
      <c r="O106" s="46"/>
      <c r="P106" s="46"/>
      <c r="Q106" s="719"/>
      <c r="R106" s="719"/>
      <c r="S106" s="719"/>
      <c r="T106" s="46"/>
      <c r="U106" s="46"/>
      <c r="V106" s="46"/>
      <c r="W106" s="46"/>
      <c r="X106" s="46"/>
      <c r="Y106" s="46"/>
      <c r="Z106" s="46"/>
      <c r="AA106" s="46"/>
    </row>
    <row r="107" spans="1:27" ht="15" customHeight="1" x14ac:dyDescent="0.25">
      <c r="B107" s="738" t="s">
        <v>333</v>
      </c>
      <c r="C107" s="739"/>
      <c r="D107" s="739"/>
      <c r="E107" s="740"/>
      <c r="F107" s="741">
        <v>30</v>
      </c>
      <c r="G107" s="741"/>
      <c r="H107" s="741"/>
      <c r="I107" s="741"/>
      <c r="J107" s="754"/>
      <c r="K107" s="755"/>
      <c r="L107" s="756"/>
      <c r="O107" s="46"/>
      <c r="P107" s="742"/>
      <c r="Q107" s="742"/>
      <c r="R107" s="742"/>
      <c r="S107" s="742"/>
      <c r="T107" s="742"/>
      <c r="U107" s="742"/>
      <c r="V107" s="46"/>
      <c r="W107" s="46"/>
      <c r="X107" s="46"/>
      <c r="Y107" s="46"/>
      <c r="Z107" s="46"/>
      <c r="AA107" s="46"/>
    </row>
    <row r="108" spans="1:27" ht="15" customHeight="1" x14ac:dyDescent="0.25">
      <c r="B108" s="738" t="s">
        <v>242</v>
      </c>
      <c r="C108" s="739">
        <f>F106+S107</f>
        <v>50</v>
      </c>
      <c r="D108" s="739"/>
      <c r="E108" s="740"/>
      <c r="F108" s="743">
        <f>+F106+F107</f>
        <v>80</v>
      </c>
      <c r="G108" s="743"/>
      <c r="H108" s="743"/>
      <c r="I108" s="743"/>
      <c r="J108" s="757"/>
      <c r="K108" s="758"/>
      <c r="L108" s="759"/>
      <c r="O108" s="46"/>
      <c r="P108" s="742"/>
      <c r="Q108" s="742"/>
      <c r="R108" s="742"/>
      <c r="S108" s="46"/>
      <c r="T108" s="46"/>
      <c r="U108" s="46"/>
      <c r="V108" s="46"/>
      <c r="W108" s="46"/>
      <c r="X108" s="46"/>
      <c r="Y108" s="46"/>
      <c r="Z108" s="46"/>
      <c r="AA108" s="46"/>
    </row>
    <row r="109" spans="1:27" ht="15" customHeight="1" x14ac:dyDescent="0.25">
      <c r="B109" s="730" t="s">
        <v>334</v>
      </c>
      <c r="C109" s="730"/>
      <c r="D109" s="730"/>
      <c r="E109" s="730"/>
      <c r="F109" s="75" t="s">
        <v>25</v>
      </c>
      <c r="G109" s="75" t="s">
        <v>26</v>
      </c>
      <c r="H109" s="75" t="s">
        <v>27</v>
      </c>
      <c r="I109" s="75" t="s">
        <v>28</v>
      </c>
      <c r="J109" s="731">
        <f>+F110+G110+H110+I110</f>
        <v>1</v>
      </c>
      <c r="K109" s="732"/>
      <c r="L109" s="733"/>
      <c r="O109" s="46"/>
      <c r="P109" s="46"/>
      <c r="Q109" s="46"/>
      <c r="R109" s="46"/>
      <c r="S109" s="46"/>
      <c r="T109" s="46"/>
      <c r="U109" s="46"/>
      <c r="V109" s="46"/>
      <c r="W109" s="46"/>
      <c r="X109" s="46"/>
      <c r="Y109" s="46"/>
      <c r="Z109" s="46"/>
      <c r="AA109" s="46"/>
    </row>
    <row r="110" spans="1:27" ht="15" customHeight="1" x14ac:dyDescent="0.25">
      <c r="B110" s="730"/>
      <c r="C110" s="730"/>
      <c r="D110" s="730"/>
      <c r="E110" s="730"/>
      <c r="F110" s="89">
        <v>1</v>
      </c>
      <c r="G110" s="89"/>
      <c r="H110" s="89"/>
      <c r="I110" s="89"/>
      <c r="J110" s="734"/>
      <c r="K110" s="735"/>
      <c r="L110" s="736"/>
      <c r="O110" s="46"/>
      <c r="P110" s="46"/>
      <c r="Q110" s="46"/>
      <c r="R110" s="46"/>
      <c r="S110" s="46"/>
      <c r="T110" s="46"/>
      <c r="U110" s="46"/>
      <c r="V110" s="46"/>
      <c r="W110" s="46"/>
      <c r="X110" s="46"/>
      <c r="Y110" s="46"/>
      <c r="Z110" s="46"/>
      <c r="AA110" s="46"/>
    </row>
    <row r="111" spans="1:27" ht="45" customHeight="1" x14ac:dyDescent="0.25">
      <c r="B111" s="603" t="s">
        <v>408</v>
      </c>
      <c r="C111" s="603"/>
      <c r="D111" s="603"/>
      <c r="E111" s="603"/>
      <c r="F111" s="603"/>
      <c r="G111" s="603"/>
      <c r="H111" s="603"/>
      <c r="I111" s="603"/>
      <c r="J111" s="603"/>
      <c r="K111" s="603"/>
      <c r="L111" s="603"/>
      <c r="O111" s="46"/>
      <c r="P111" s="46"/>
      <c r="Q111" s="46"/>
      <c r="R111" s="46"/>
      <c r="S111" s="46"/>
      <c r="T111" s="46"/>
      <c r="U111" s="46"/>
      <c r="V111" s="46"/>
      <c r="W111" s="46"/>
      <c r="X111" s="46"/>
      <c r="Y111" s="46"/>
      <c r="Z111" s="46"/>
      <c r="AA111" s="46"/>
    </row>
    <row r="112" spans="1:27" ht="12.75" customHeight="1" x14ac:dyDescent="0.25">
      <c r="A112" s="24"/>
      <c r="B112" s="685" t="s">
        <v>335</v>
      </c>
      <c r="C112" s="685"/>
      <c r="D112" s="685"/>
      <c r="E112" s="685"/>
      <c r="F112" s="685"/>
      <c r="G112" s="685"/>
      <c r="H112" s="685"/>
      <c r="I112" s="685"/>
      <c r="J112" s="74">
        <v>0.02</v>
      </c>
      <c r="K112" s="74"/>
      <c r="L112" s="74">
        <f>(F120+H120)*J112/J120</f>
        <v>0.02</v>
      </c>
      <c r="M112" s="737"/>
      <c r="N112" s="737"/>
    </row>
    <row r="113" spans="1:26" ht="15" customHeight="1" x14ac:dyDescent="0.25">
      <c r="A113" s="24"/>
      <c r="B113" s="686" t="s">
        <v>113</v>
      </c>
      <c r="C113" s="686"/>
      <c r="D113" s="686"/>
      <c r="E113" s="686" t="s">
        <v>336</v>
      </c>
      <c r="F113" s="75" t="s">
        <v>25</v>
      </c>
      <c r="G113" s="75" t="s">
        <v>26</v>
      </c>
      <c r="H113" s="75" t="s">
        <v>27</v>
      </c>
      <c r="I113" s="75" t="s">
        <v>28</v>
      </c>
      <c r="J113" s="687" t="s">
        <v>29</v>
      </c>
      <c r="K113" s="688"/>
      <c r="L113" s="688"/>
    </row>
    <row r="114" spans="1:26" ht="21" customHeight="1" x14ac:dyDescent="0.25">
      <c r="A114" s="24">
        <v>1</v>
      </c>
      <c r="B114" s="613" t="s">
        <v>115</v>
      </c>
      <c r="C114" s="613"/>
      <c r="D114" s="613"/>
      <c r="E114" s="90"/>
      <c r="F114" s="18">
        <v>1</v>
      </c>
      <c r="G114" s="18"/>
      <c r="H114" s="18"/>
      <c r="I114" s="18"/>
      <c r="J114" s="721" t="s">
        <v>414</v>
      </c>
      <c r="K114" s="722"/>
      <c r="L114" s="723"/>
      <c r="M114" s="581"/>
      <c r="N114" s="581"/>
      <c r="O114" s="582"/>
    </row>
    <row r="115" spans="1:26" ht="15" customHeight="1" x14ac:dyDescent="0.25">
      <c r="A115" s="24">
        <v>2</v>
      </c>
      <c r="B115" s="613" t="s">
        <v>117</v>
      </c>
      <c r="C115" s="613"/>
      <c r="D115" s="613"/>
      <c r="E115" s="90"/>
      <c r="F115" s="18">
        <v>1</v>
      </c>
      <c r="G115" s="18"/>
      <c r="H115" s="18"/>
      <c r="I115" s="18"/>
      <c r="J115" s="724"/>
      <c r="K115" s="725"/>
      <c r="L115" s="726"/>
      <c r="M115" s="584"/>
      <c r="N115" s="584"/>
      <c r="O115" s="585"/>
    </row>
    <row r="116" spans="1:26" ht="15" customHeight="1" x14ac:dyDescent="0.25">
      <c r="A116" s="24">
        <v>3</v>
      </c>
      <c r="B116" s="613" t="s">
        <v>118</v>
      </c>
      <c r="C116" s="613"/>
      <c r="D116" s="613"/>
      <c r="E116" s="90"/>
      <c r="F116" s="18">
        <v>1</v>
      </c>
      <c r="G116" s="18"/>
      <c r="H116" s="18"/>
      <c r="I116" s="18"/>
      <c r="J116" s="724"/>
      <c r="K116" s="725"/>
      <c r="L116" s="726"/>
      <c r="M116" s="584"/>
      <c r="N116" s="584"/>
      <c r="O116" s="585"/>
    </row>
    <row r="117" spans="1:26" ht="15" customHeight="1" x14ac:dyDescent="0.25">
      <c r="A117" s="24">
        <v>4</v>
      </c>
      <c r="B117" s="613" t="s">
        <v>119</v>
      </c>
      <c r="C117" s="613"/>
      <c r="D117" s="613"/>
      <c r="E117" s="90"/>
      <c r="F117" s="18">
        <v>1</v>
      </c>
      <c r="G117" s="18"/>
      <c r="H117" s="18"/>
      <c r="I117" s="18"/>
      <c r="J117" s="724"/>
      <c r="K117" s="725"/>
      <c r="L117" s="726"/>
      <c r="M117" s="584"/>
      <c r="N117" s="584"/>
      <c r="O117" s="585"/>
    </row>
    <row r="118" spans="1:26" ht="15" customHeight="1" x14ac:dyDescent="0.25">
      <c r="A118" s="24">
        <v>5</v>
      </c>
      <c r="B118" s="613" t="s">
        <v>120</v>
      </c>
      <c r="C118" s="613"/>
      <c r="D118" s="613"/>
      <c r="E118" s="90"/>
      <c r="F118" s="18">
        <v>1</v>
      </c>
      <c r="G118" s="18"/>
      <c r="H118" s="18"/>
      <c r="I118" s="18"/>
      <c r="J118" s="724"/>
      <c r="K118" s="725"/>
      <c r="L118" s="726"/>
      <c r="M118" s="584"/>
      <c r="N118" s="584"/>
      <c r="O118" s="585"/>
    </row>
    <row r="119" spans="1:26" ht="15" customHeight="1" x14ac:dyDescent="0.25">
      <c r="A119" s="24">
        <v>6</v>
      </c>
      <c r="B119" s="613" t="s">
        <v>245</v>
      </c>
      <c r="C119" s="613"/>
      <c r="D119" s="613"/>
      <c r="E119" s="90"/>
      <c r="F119" s="18">
        <v>1</v>
      </c>
      <c r="G119" s="18"/>
      <c r="H119" s="18"/>
      <c r="I119" s="18"/>
      <c r="J119" s="727"/>
      <c r="K119" s="728"/>
      <c r="L119" s="729"/>
      <c r="M119" s="584"/>
      <c r="N119" s="584"/>
      <c r="O119" s="585"/>
    </row>
    <row r="120" spans="1:26" x14ac:dyDescent="0.25">
      <c r="A120" s="24"/>
      <c r="B120" s="609" t="s">
        <v>337</v>
      </c>
      <c r="C120" s="609"/>
      <c r="D120" s="609"/>
      <c r="E120" s="90"/>
      <c r="F120" s="91">
        <f>SUM(F114:F119)</f>
        <v>6</v>
      </c>
      <c r="G120" s="91">
        <f>SUM(G114:G119)</f>
        <v>0</v>
      </c>
      <c r="H120" s="91">
        <f>SUM(H114:H119)</f>
        <v>0</v>
      </c>
      <c r="I120" s="91">
        <f>SUM(I114:I119)</f>
        <v>0</v>
      </c>
      <c r="J120" s="617">
        <f>+F120+G120+H120+I120</f>
        <v>6</v>
      </c>
      <c r="K120" s="617"/>
      <c r="L120" s="617"/>
    </row>
    <row r="121" spans="1:26" s="26" customFormat="1" ht="15" customHeight="1" x14ac:dyDescent="0.25">
      <c r="A121" s="24"/>
      <c r="B121" s="603" t="s">
        <v>408</v>
      </c>
      <c r="C121" s="603"/>
      <c r="D121" s="603"/>
      <c r="E121" s="603"/>
      <c r="F121" s="603"/>
      <c r="G121" s="603"/>
      <c r="H121" s="603"/>
      <c r="I121" s="603"/>
      <c r="J121" s="603"/>
      <c r="K121" s="603"/>
      <c r="L121" s="603"/>
      <c r="R121" s="48"/>
      <c r="S121" s="719"/>
      <c r="T121" s="719"/>
      <c r="U121" s="719"/>
      <c r="V121" s="719"/>
      <c r="W121" s="719"/>
      <c r="X121" s="719"/>
      <c r="Y121" s="720"/>
      <c r="Z121" s="720"/>
    </row>
    <row r="122" spans="1:26" s="26" customFormat="1" ht="28.5" customHeight="1" x14ac:dyDescent="0.25">
      <c r="A122" s="24"/>
      <c r="B122" s="685" t="s">
        <v>338</v>
      </c>
      <c r="C122" s="685"/>
      <c r="D122" s="685"/>
      <c r="E122" s="685"/>
      <c r="F122" s="685"/>
      <c r="G122" s="685"/>
      <c r="H122" s="685"/>
      <c r="I122" s="685"/>
      <c r="J122" s="74">
        <v>0.02</v>
      </c>
      <c r="K122" s="74"/>
      <c r="L122" s="74">
        <f>(F126+H126)*J122/J126</f>
        <v>0.02</v>
      </c>
      <c r="R122" s="88"/>
      <c r="S122" s="719"/>
      <c r="T122" s="719"/>
      <c r="U122" s="719"/>
      <c r="V122" s="719"/>
      <c r="W122" s="719"/>
      <c r="X122" s="719"/>
      <c r="Y122" s="712"/>
      <c r="Z122" s="712"/>
    </row>
    <row r="123" spans="1:26" ht="15" customHeight="1" x14ac:dyDescent="0.25">
      <c r="B123" s="686" t="s">
        <v>24</v>
      </c>
      <c r="C123" s="686"/>
      <c r="D123" s="686"/>
      <c r="E123" s="686"/>
      <c r="F123" s="75" t="s">
        <v>25</v>
      </c>
      <c r="G123" s="75" t="s">
        <v>26</v>
      </c>
      <c r="H123" s="75" t="s">
        <v>27</v>
      </c>
      <c r="I123" s="75" t="s">
        <v>28</v>
      </c>
      <c r="J123" s="687" t="s">
        <v>29</v>
      </c>
      <c r="K123" s="688"/>
      <c r="L123" s="688"/>
      <c r="O123" s="12"/>
      <c r="P123" s="12"/>
      <c r="Q123" s="12"/>
      <c r="R123" s="88"/>
      <c r="S123" s="719"/>
      <c r="T123" s="719"/>
      <c r="U123" s="719"/>
      <c r="V123" s="719"/>
      <c r="W123" s="719"/>
      <c r="X123" s="719"/>
      <c r="Y123" s="712"/>
      <c r="Z123" s="712"/>
    </row>
    <row r="124" spans="1:26" ht="170.4" customHeight="1" x14ac:dyDescent="0.3">
      <c r="A124" s="63">
        <v>1</v>
      </c>
      <c r="B124" s="555" t="s">
        <v>339</v>
      </c>
      <c r="C124" s="556"/>
      <c r="D124" s="556" t="s">
        <v>339</v>
      </c>
      <c r="E124" s="557"/>
      <c r="F124" s="83">
        <v>1</v>
      </c>
      <c r="G124" s="85"/>
      <c r="H124" s="85"/>
      <c r="I124" s="85"/>
      <c r="J124" s="716" t="s">
        <v>415</v>
      </c>
      <c r="K124" s="717"/>
      <c r="L124" s="718"/>
      <c r="O124" s="46"/>
      <c r="P124" s="43"/>
      <c r="Q124" s="43"/>
      <c r="R124" s="43"/>
      <c r="S124" s="43"/>
      <c r="T124" s="43"/>
      <c r="U124" s="43"/>
      <c r="V124" s="43"/>
      <c r="W124" s="43"/>
      <c r="X124" s="48"/>
      <c r="Y124" s="712"/>
      <c r="Z124" s="712"/>
    </row>
    <row r="125" spans="1:26" ht="90.6" customHeight="1" x14ac:dyDescent="0.25">
      <c r="A125" s="63">
        <v>2</v>
      </c>
      <c r="B125" s="555" t="s">
        <v>416</v>
      </c>
      <c r="C125" s="556"/>
      <c r="D125" s="556"/>
      <c r="E125" s="557"/>
      <c r="F125" s="83">
        <v>1</v>
      </c>
      <c r="G125" s="85"/>
      <c r="H125" s="85"/>
      <c r="I125" s="85"/>
      <c r="J125" s="700" t="s">
        <v>417</v>
      </c>
      <c r="K125" s="700"/>
      <c r="L125" s="700"/>
      <c r="O125" s="46"/>
      <c r="P125" s="53"/>
      <c r="Q125" s="53"/>
      <c r="R125" s="53"/>
      <c r="S125" s="53"/>
      <c r="T125" s="53"/>
      <c r="U125" s="53"/>
      <c r="V125" s="53"/>
      <c r="W125" s="53"/>
      <c r="X125" s="92"/>
      <c r="Y125" s="712"/>
      <c r="Z125" s="712"/>
    </row>
    <row r="126" spans="1:26" ht="15" customHeight="1" x14ac:dyDescent="0.25">
      <c r="B126" s="713" t="s">
        <v>340</v>
      </c>
      <c r="C126" s="714"/>
      <c r="D126" s="714"/>
      <c r="E126" s="715"/>
      <c r="F126" s="93">
        <f>SUM(F124:F125)</f>
        <v>2</v>
      </c>
      <c r="G126" s="93">
        <f>SUM(G124:G125)</f>
        <v>0</v>
      </c>
      <c r="H126" s="93">
        <f>SUM(H124:H125)</f>
        <v>0</v>
      </c>
      <c r="I126" s="93">
        <f>SUM(I124:I125)</f>
        <v>0</v>
      </c>
      <c r="J126" s="709">
        <f>+F126+G126+H126+I126</f>
        <v>2</v>
      </c>
      <c r="K126" s="709"/>
      <c r="L126" s="709"/>
      <c r="O126" s="46"/>
      <c r="P126" s="53"/>
      <c r="Q126" s="53"/>
      <c r="R126" s="53"/>
      <c r="S126" s="53"/>
      <c r="T126" s="53"/>
      <c r="U126" s="53"/>
      <c r="V126" s="53"/>
      <c r="W126" s="53"/>
      <c r="X126" s="92"/>
      <c r="Y126" s="712"/>
      <c r="Z126" s="712"/>
    </row>
    <row r="127" spans="1:26" ht="15" customHeight="1" x14ac:dyDescent="0.25">
      <c r="B127" s="603" t="s">
        <v>408</v>
      </c>
      <c r="C127" s="603"/>
      <c r="D127" s="603"/>
      <c r="E127" s="603"/>
      <c r="F127" s="603"/>
      <c r="G127" s="603"/>
      <c r="H127" s="603"/>
      <c r="I127" s="603"/>
      <c r="J127" s="603"/>
      <c r="K127" s="603"/>
      <c r="L127" s="603"/>
      <c r="O127" s="46"/>
      <c r="P127" s="53"/>
      <c r="Q127" s="53"/>
      <c r="R127" s="53"/>
      <c r="S127" s="53"/>
      <c r="T127" s="53"/>
      <c r="U127" s="53"/>
      <c r="V127" s="53"/>
      <c r="W127" s="53"/>
      <c r="X127" s="92"/>
      <c r="Y127" s="712"/>
      <c r="Z127" s="712"/>
    </row>
    <row r="128" spans="1:26" ht="20.100000000000001" customHeight="1" x14ac:dyDescent="0.25">
      <c r="B128" s="685" t="s">
        <v>341</v>
      </c>
      <c r="C128" s="685"/>
      <c r="D128" s="685"/>
      <c r="E128" s="685"/>
      <c r="F128" s="685"/>
      <c r="G128" s="685"/>
      <c r="H128" s="685"/>
      <c r="I128" s="685"/>
      <c r="J128" s="74">
        <v>0.02</v>
      </c>
      <c r="K128" s="74"/>
      <c r="L128" s="74">
        <f>(F131+H131)*J128/J131</f>
        <v>0.02</v>
      </c>
      <c r="O128" s="46"/>
      <c r="P128" s="53"/>
      <c r="Q128" s="53"/>
      <c r="R128" s="53"/>
      <c r="S128" s="53"/>
      <c r="T128" s="53"/>
      <c r="U128" s="53"/>
      <c r="V128" s="53"/>
      <c r="W128" s="53"/>
      <c r="X128" s="92"/>
      <c r="Y128" s="712"/>
      <c r="Z128" s="712"/>
    </row>
    <row r="129" spans="1:26" ht="15" customHeight="1" x14ac:dyDescent="0.25">
      <c r="B129" s="686" t="s">
        <v>24</v>
      </c>
      <c r="C129" s="686"/>
      <c r="D129" s="686"/>
      <c r="E129" s="686"/>
      <c r="F129" s="75" t="s">
        <v>25</v>
      </c>
      <c r="G129" s="75" t="s">
        <v>26</v>
      </c>
      <c r="H129" s="75" t="s">
        <v>27</v>
      </c>
      <c r="I129" s="75" t="s">
        <v>28</v>
      </c>
      <c r="J129" s="687" t="s">
        <v>29</v>
      </c>
      <c r="K129" s="688"/>
      <c r="L129" s="688"/>
      <c r="O129" s="46"/>
      <c r="P129" s="46"/>
      <c r="Q129" s="46"/>
      <c r="R129" s="94"/>
      <c r="S129" s="95"/>
      <c r="T129" s="95"/>
      <c r="U129" s="95"/>
      <c r="V129" s="95"/>
      <c r="W129" s="95"/>
      <c r="X129" s="95"/>
      <c r="Y129" s="712"/>
      <c r="Z129" s="712"/>
    </row>
    <row r="130" spans="1:26" ht="24" customHeight="1" x14ac:dyDescent="0.25">
      <c r="A130" s="63">
        <v>1</v>
      </c>
      <c r="B130" s="555" t="s">
        <v>418</v>
      </c>
      <c r="C130" s="556"/>
      <c r="D130" s="556" t="s">
        <v>342</v>
      </c>
      <c r="E130" s="557"/>
      <c r="F130" s="85">
        <v>1</v>
      </c>
      <c r="G130" s="85"/>
      <c r="H130" s="85"/>
      <c r="I130" s="85"/>
      <c r="J130" s="589" t="s">
        <v>419</v>
      </c>
      <c r="K130" s="589"/>
      <c r="L130" s="589"/>
      <c r="M130" s="96"/>
      <c r="O130" s="54"/>
      <c r="P130" s="54"/>
      <c r="Q130" s="54"/>
      <c r="R130" s="54"/>
      <c r="S130" s="54"/>
      <c r="T130" s="54"/>
      <c r="U130" s="54"/>
      <c r="V130" s="54"/>
      <c r="W130" s="54"/>
      <c r="X130" s="54"/>
    </row>
    <row r="131" spans="1:26" ht="15" customHeight="1" x14ac:dyDescent="0.25">
      <c r="B131" s="706" t="s">
        <v>343</v>
      </c>
      <c r="C131" s="707"/>
      <c r="D131" s="707"/>
      <c r="E131" s="708"/>
      <c r="F131" s="89">
        <f>SUM(F130:F130)</f>
        <v>1</v>
      </c>
      <c r="G131" s="89">
        <f>SUM(G130:G130)</f>
        <v>0</v>
      </c>
      <c r="H131" s="89">
        <f>SUM(H130:H130)</f>
        <v>0</v>
      </c>
      <c r="I131" s="89">
        <f>SUM(I130:I130)</f>
        <v>0</v>
      </c>
      <c r="J131" s="709">
        <f>+F131+G131+H131+I131</f>
        <v>1</v>
      </c>
      <c r="K131" s="709"/>
      <c r="L131" s="709"/>
      <c r="M131" s="96"/>
      <c r="O131" s="54"/>
      <c r="P131" s="54"/>
      <c r="Q131" s="54"/>
      <c r="R131" s="54"/>
      <c r="S131" s="54"/>
      <c r="T131" s="54"/>
      <c r="U131" s="54"/>
      <c r="V131" s="54"/>
      <c r="W131" s="54"/>
      <c r="X131" s="54"/>
    </row>
    <row r="132" spans="1:26" ht="39.6" customHeight="1" x14ac:dyDescent="0.25">
      <c r="B132" s="603" t="s">
        <v>408</v>
      </c>
      <c r="C132" s="603"/>
      <c r="D132" s="603"/>
      <c r="E132" s="603"/>
      <c r="F132" s="603"/>
      <c r="G132" s="603"/>
      <c r="H132" s="603"/>
      <c r="I132" s="603"/>
      <c r="J132" s="603"/>
      <c r="K132" s="603"/>
      <c r="L132" s="603"/>
      <c r="O132" s="54"/>
      <c r="P132" s="54"/>
      <c r="Q132" s="54"/>
      <c r="R132" s="54"/>
      <c r="S132" s="54"/>
      <c r="T132" s="54"/>
      <c r="U132" s="54"/>
      <c r="V132" s="54"/>
      <c r="W132" s="54"/>
      <c r="X132" s="54"/>
    </row>
    <row r="133" spans="1:26" ht="15" customHeight="1" x14ac:dyDescent="0.25">
      <c r="B133" s="685" t="s">
        <v>344</v>
      </c>
      <c r="C133" s="685"/>
      <c r="D133" s="685"/>
      <c r="E133" s="685"/>
      <c r="F133" s="685"/>
      <c r="G133" s="685"/>
      <c r="H133" s="685"/>
      <c r="I133" s="685"/>
      <c r="J133" s="74">
        <v>0.08</v>
      </c>
      <c r="K133" s="74"/>
      <c r="L133" s="74">
        <f>(F144+H144)*J133/J144</f>
        <v>7.1111111111111111E-2</v>
      </c>
    </row>
    <row r="134" spans="1:26" ht="15" customHeight="1" x14ac:dyDescent="0.25">
      <c r="B134" s="686" t="s">
        <v>24</v>
      </c>
      <c r="C134" s="686"/>
      <c r="D134" s="686"/>
      <c r="E134" s="686"/>
      <c r="F134" s="75" t="s">
        <v>25</v>
      </c>
      <c r="G134" s="75" t="s">
        <v>26</v>
      </c>
      <c r="H134" s="75" t="s">
        <v>27</v>
      </c>
      <c r="I134" s="75" t="s">
        <v>28</v>
      </c>
      <c r="J134" s="687" t="s">
        <v>29</v>
      </c>
      <c r="K134" s="688"/>
      <c r="L134" s="688"/>
    </row>
    <row r="135" spans="1:26" ht="98.1" customHeight="1" x14ac:dyDescent="0.25">
      <c r="A135" s="63">
        <v>1</v>
      </c>
      <c r="B135" s="555" t="s">
        <v>345</v>
      </c>
      <c r="C135" s="556"/>
      <c r="D135" s="556"/>
      <c r="E135" s="557"/>
      <c r="F135" s="104">
        <v>1</v>
      </c>
      <c r="G135" s="104"/>
      <c r="H135" s="85"/>
      <c r="I135" s="104"/>
      <c r="J135" s="711" t="s">
        <v>420</v>
      </c>
      <c r="K135" s="711"/>
      <c r="L135" s="711"/>
    </row>
    <row r="136" spans="1:26" ht="65.099999999999994" customHeight="1" x14ac:dyDescent="0.25">
      <c r="A136" s="63">
        <v>2</v>
      </c>
      <c r="B136" s="555" t="s">
        <v>346</v>
      </c>
      <c r="C136" s="556"/>
      <c r="D136" s="556" t="s">
        <v>346</v>
      </c>
      <c r="E136" s="557"/>
      <c r="F136" s="85">
        <v>1</v>
      </c>
      <c r="G136" s="85"/>
      <c r="H136" s="85"/>
      <c r="I136" s="85"/>
      <c r="J136" s="711" t="s">
        <v>421</v>
      </c>
      <c r="K136" s="711"/>
      <c r="L136" s="711"/>
    </row>
    <row r="137" spans="1:26" ht="65.099999999999994" customHeight="1" x14ac:dyDescent="0.25">
      <c r="A137" s="63">
        <v>3</v>
      </c>
      <c r="B137" s="555" t="s">
        <v>347</v>
      </c>
      <c r="C137" s="556"/>
      <c r="D137" s="556" t="s">
        <v>347</v>
      </c>
      <c r="E137" s="557"/>
      <c r="F137" s="85">
        <v>1</v>
      </c>
      <c r="G137" s="85"/>
      <c r="H137" s="85"/>
      <c r="I137" s="85"/>
      <c r="J137" s="711" t="s">
        <v>422</v>
      </c>
      <c r="K137" s="711"/>
      <c r="L137" s="711"/>
    </row>
    <row r="138" spans="1:26" ht="115.5" customHeight="1" x14ac:dyDescent="0.25">
      <c r="A138" s="63">
        <v>4</v>
      </c>
      <c r="B138" s="555" t="s">
        <v>348</v>
      </c>
      <c r="C138" s="556"/>
      <c r="D138" s="556"/>
      <c r="E138" s="557"/>
      <c r="F138" s="104">
        <v>1</v>
      </c>
      <c r="G138" s="104"/>
      <c r="H138" s="85"/>
      <c r="I138" s="104"/>
      <c r="J138" s="711" t="s">
        <v>423</v>
      </c>
      <c r="K138" s="711"/>
      <c r="L138" s="711"/>
    </row>
    <row r="139" spans="1:26" ht="115.5" customHeight="1" x14ac:dyDescent="0.3">
      <c r="A139" s="63">
        <v>5</v>
      </c>
      <c r="B139" s="555" t="s">
        <v>349</v>
      </c>
      <c r="C139" s="556"/>
      <c r="D139" s="556" t="s">
        <v>349</v>
      </c>
      <c r="E139" s="557"/>
      <c r="F139" s="85">
        <v>1</v>
      </c>
      <c r="G139" s="85"/>
      <c r="H139" s="85"/>
      <c r="I139" s="85"/>
      <c r="J139" s="710" t="s">
        <v>424</v>
      </c>
      <c r="K139" s="710"/>
      <c r="L139" s="710"/>
    </row>
    <row r="140" spans="1:26" ht="105.6" customHeight="1" x14ac:dyDescent="0.3">
      <c r="A140" s="63">
        <v>6</v>
      </c>
      <c r="B140" s="555" t="s">
        <v>350</v>
      </c>
      <c r="C140" s="556"/>
      <c r="D140" s="556" t="s">
        <v>350</v>
      </c>
      <c r="E140" s="557"/>
      <c r="F140" s="85">
        <v>1</v>
      </c>
      <c r="G140" s="85"/>
      <c r="H140" s="85"/>
      <c r="I140" s="85"/>
      <c r="J140" s="710" t="s">
        <v>425</v>
      </c>
      <c r="K140" s="710"/>
      <c r="L140" s="710"/>
    </row>
    <row r="141" spans="1:26" ht="65.099999999999994" customHeight="1" x14ac:dyDescent="0.3">
      <c r="A141" s="63">
        <v>7</v>
      </c>
      <c r="B141" s="555" t="s">
        <v>351</v>
      </c>
      <c r="C141" s="556"/>
      <c r="D141" s="556"/>
      <c r="E141" s="557"/>
      <c r="F141" s="85">
        <v>1</v>
      </c>
      <c r="G141" s="85"/>
      <c r="H141" s="85"/>
      <c r="I141" s="85"/>
      <c r="J141" s="710" t="s">
        <v>426</v>
      </c>
      <c r="K141" s="710"/>
      <c r="L141" s="710"/>
    </row>
    <row r="142" spans="1:26" ht="65.099999999999994" customHeight="1" x14ac:dyDescent="0.25">
      <c r="A142" s="63">
        <v>8</v>
      </c>
      <c r="B142" s="555" t="s">
        <v>352</v>
      </c>
      <c r="C142" s="556"/>
      <c r="D142" s="556"/>
      <c r="E142" s="557"/>
      <c r="F142" s="85">
        <v>1</v>
      </c>
      <c r="G142" s="85"/>
      <c r="H142" s="85"/>
      <c r="I142" s="85"/>
      <c r="J142" s="701" t="s">
        <v>427</v>
      </c>
      <c r="K142" s="701"/>
      <c r="L142" s="701"/>
    </row>
    <row r="143" spans="1:26" s="54" customFormat="1" ht="12" customHeight="1" x14ac:dyDescent="0.25">
      <c r="A143" s="105">
        <v>9</v>
      </c>
      <c r="B143" s="702" t="s">
        <v>428</v>
      </c>
      <c r="C143" s="703"/>
      <c r="D143" s="703"/>
      <c r="E143" s="704"/>
      <c r="F143" s="97"/>
      <c r="G143" s="97"/>
      <c r="H143" s="97"/>
      <c r="I143" s="97">
        <v>1</v>
      </c>
      <c r="J143" s="705"/>
      <c r="K143" s="705"/>
      <c r="L143" s="705"/>
    </row>
    <row r="144" spans="1:26" ht="15" customHeight="1" x14ac:dyDescent="0.25">
      <c r="B144" s="706" t="s">
        <v>353</v>
      </c>
      <c r="C144" s="707"/>
      <c r="D144" s="707"/>
      <c r="E144" s="708"/>
      <c r="F144" s="98">
        <f>SUM(F135:F143)</f>
        <v>8</v>
      </c>
      <c r="G144" s="98">
        <f>SUM(G135:G143)</f>
        <v>0</v>
      </c>
      <c r="H144" s="98">
        <f>SUM(H135:H143)</f>
        <v>0</v>
      </c>
      <c r="I144" s="98">
        <f>SUM(I135:I143)</f>
        <v>1</v>
      </c>
      <c r="J144" s="709">
        <f>+F144+G144+H144+I144</f>
        <v>9</v>
      </c>
      <c r="K144" s="709"/>
      <c r="L144" s="709"/>
    </row>
    <row r="145" spans="1:14" ht="36.9" customHeight="1" x14ac:dyDescent="0.25">
      <c r="B145" s="603" t="s">
        <v>408</v>
      </c>
      <c r="C145" s="603"/>
      <c r="D145" s="603"/>
      <c r="E145" s="603"/>
      <c r="F145" s="603"/>
      <c r="G145" s="603"/>
      <c r="H145" s="603"/>
      <c r="I145" s="603"/>
      <c r="J145" s="603"/>
      <c r="K145" s="603"/>
      <c r="L145" s="603"/>
    </row>
    <row r="146" spans="1:14" ht="21" customHeight="1" x14ac:dyDescent="0.25">
      <c r="B146" s="685" t="s">
        <v>354</v>
      </c>
      <c r="C146" s="685"/>
      <c r="D146" s="685"/>
      <c r="E146" s="685"/>
      <c r="F146" s="685"/>
      <c r="G146" s="685"/>
      <c r="H146" s="685"/>
      <c r="I146" s="685"/>
      <c r="J146" s="74">
        <v>0.05</v>
      </c>
      <c r="K146" s="74"/>
      <c r="L146" s="74">
        <f>(F157+H157)*J146/J157</f>
        <v>0.05</v>
      </c>
    </row>
    <row r="147" spans="1:14" ht="33.6" customHeight="1" x14ac:dyDescent="0.25">
      <c r="B147" s="686" t="s">
        <v>24</v>
      </c>
      <c r="C147" s="686"/>
      <c r="D147" s="686"/>
      <c r="E147" s="686"/>
      <c r="F147" s="75" t="s">
        <v>25</v>
      </c>
      <c r="G147" s="75" t="s">
        <v>26</v>
      </c>
      <c r="H147" s="75" t="s">
        <v>27</v>
      </c>
      <c r="I147" s="75" t="s">
        <v>28</v>
      </c>
      <c r="J147" s="687" t="s">
        <v>29</v>
      </c>
      <c r="K147" s="688"/>
      <c r="L147" s="688"/>
    </row>
    <row r="148" spans="1:14" ht="105" customHeight="1" x14ac:dyDescent="0.25">
      <c r="A148" s="47">
        <v>1</v>
      </c>
      <c r="B148" s="555" t="s">
        <v>355</v>
      </c>
      <c r="C148" s="556"/>
      <c r="D148" s="556"/>
      <c r="E148" s="557"/>
      <c r="F148" s="85">
        <v>1</v>
      </c>
      <c r="G148" s="85"/>
      <c r="H148" s="85"/>
      <c r="I148" s="85"/>
      <c r="J148" s="700" t="s">
        <v>429</v>
      </c>
      <c r="K148" s="700"/>
      <c r="L148" s="700"/>
    </row>
    <row r="149" spans="1:14" ht="50.1" customHeight="1" x14ac:dyDescent="0.3">
      <c r="A149" s="47">
        <v>2</v>
      </c>
      <c r="B149" s="555" t="s">
        <v>356</v>
      </c>
      <c r="C149" s="556"/>
      <c r="D149" s="556"/>
      <c r="E149" s="557"/>
      <c r="F149" s="83">
        <v>1</v>
      </c>
      <c r="G149" s="85"/>
      <c r="H149" s="85"/>
      <c r="I149" s="85"/>
      <c r="J149" s="699" t="s">
        <v>430</v>
      </c>
      <c r="K149" s="699"/>
      <c r="L149" s="699"/>
    </row>
    <row r="150" spans="1:14" ht="72.599999999999994" customHeight="1" x14ac:dyDescent="0.25">
      <c r="A150" s="47">
        <v>3</v>
      </c>
      <c r="B150" s="555" t="s">
        <v>357</v>
      </c>
      <c r="C150" s="556"/>
      <c r="D150" s="556"/>
      <c r="E150" s="557"/>
      <c r="F150" s="83">
        <v>1</v>
      </c>
      <c r="G150" s="85"/>
      <c r="H150" s="85"/>
      <c r="I150" s="85"/>
      <c r="J150" s="692" t="s">
        <v>431</v>
      </c>
      <c r="K150" s="693"/>
      <c r="L150" s="694"/>
    </row>
    <row r="151" spans="1:14" ht="72.599999999999994" customHeight="1" x14ac:dyDescent="0.25">
      <c r="A151" s="47">
        <v>4</v>
      </c>
      <c r="B151" s="555" t="s">
        <v>358</v>
      </c>
      <c r="C151" s="556"/>
      <c r="D151" s="556"/>
      <c r="E151" s="557"/>
      <c r="F151" s="83">
        <v>1</v>
      </c>
      <c r="G151" s="85"/>
      <c r="H151" s="85"/>
      <c r="I151" s="85"/>
      <c r="J151" s="692" t="s">
        <v>432</v>
      </c>
      <c r="K151" s="693"/>
      <c r="L151" s="694"/>
    </row>
    <row r="152" spans="1:14" ht="101.4" customHeight="1" x14ac:dyDescent="0.25">
      <c r="A152" s="47">
        <v>5</v>
      </c>
      <c r="B152" s="555" t="s">
        <v>359</v>
      </c>
      <c r="C152" s="556"/>
      <c r="D152" s="556"/>
      <c r="E152" s="557"/>
      <c r="F152" s="83">
        <v>1</v>
      </c>
      <c r="G152" s="85"/>
      <c r="H152" s="85"/>
      <c r="I152" s="85"/>
      <c r="J152" s="692" t="s">
        <v>433</v>
      </c>
      <c r="K152" s="693"/>
      <c r="L152" s="694"/>
    </row>
    <row r="153" spans="1:14" ht="127.5" customHeight="1" x14ac:dyDescent="0.25">
      <c r="A153" s="47">
        <v>6</v>
      </c>
      <c r="B153" s="555" t="s">
        <v>360</v>
      </c>
      <c r="C153" s="556"/>
      <c r="D153" s="556"/>
      <c r="E153" s="557"/>
      <c r="F153" s="83">
        <v>1</v>
      </c>
      <c r="G153" s="85"/>
      <c r="H153" s="85"/>
      <c r="I153" s="85"/>
      <c r="J153" s="692" t="s">
        <v>434</v>
      </c>
      <c r="K153" s="693"/>
      <c r="L153" s="694"/>
    </row>
    <row r="154" spans="1:14" ht="59.4" customHeight="1" x14ac:dyDescent="0.25">
      <c r="A154" s="47">
        <v>7</v>
      </c>
      <c r="B154" s="555" t="s">
        <v>361</v>
      </c>
      <c r="C154" s="556"/>
      <c r="D154" s="556"/>
      <c r="E154" s="557"/>
      <c r="F154" s="83">
        <v>1</v>
      </c>
      <c r="G154" s="85"/>
      <c r="H154" s="85"/>
      <c r="I154" s="85"/>
      <c r="J154" s="692" t="s">
        <v>435</v>
      </c>
      <c r="K154" s="693"/>
      <c r="L154" s="694"/>
    </row>
    <row r="155" spans="1:14" ht="72.599999999999994" customHeight="1" x14ac:dyDescent="0.25">
      <c r="A155" s="47">
        <v>8</v>
      </c>
      <c r="B155" s="618" t="s">
        <v>362</v>
      </c>
      <c r="C155" s="618"/>
      <c r="D155" s="618" t="s">
        <v>362</v>
      </c>
      <c r="E155" s="618"/>
      <c r="F155" s="83">
        <v>1</v>
      </c>
      <c r="G155" s="85"/>
      <c r="H155" s="85"/>
      <c r="I155" s="85"/>
      <c r="J155" s="692" t="s">
        <v>436</v>
      </c>
      <c r="K155" s="693"/>
      <c r="L155" s="694"/>
      <c r="M155" s="695"/>
      <c r="N155" s="695"/>
    </row>
    <row r="156" spans="1:14" ht="15" customHeight="1" x14ac:dyDescent="0.25">
      <c r="A156" s="47">
        <v>9</v>
      </c>
      <c r="B156" s="618" t="s">
        <v>437</v>
      </c>
      <c r="C156" s="618"/>
      <c r="D156" s="618"/>
      <c r="E156" s="618"/>
      <c r="F156" s="83">
        <v>1</v>
      </c>
      <c r="G156" s="85"/>
      <c r="H156" s="85"/>
      <c r="I156" s="85"/>
      <c r="J156" s="106"/>
      <c r="K156" s="107"/>
      <c r="L156" s="108"/>
      <c r="M156" s="64"/>
      <c r="N156" s="64"/>
    </row>
    <row r="157" spans="1:14" ht="17.100000000000001" customHeight="1" x14ac:dyDescent="0.25">
      <c r="B157" s="603" t="s">
        <v>363</v>
      </c>
      <c r="C157" s="603"/>
      <c r="D157" s="603"/>
      <c r="E157" s="603"/>
      <c r="F157" s="89">
        <f>SUM(F148:F156)</f>
        <v>9</v>
      </c>
      <c r="G157" s="89">
        <f>SUM(G148:G156)</f>
        <v>0</v>
      </c>
      <c r="H157" s="89">
        <f>SUM(H148:H156)</f>
        <v>0</v>
      </c>
      <c r="I157" s="89">
        <f>SUM(I148:I156)</f>
        <v>0</v>
      </c>
      <c r="J157" s="696">
        <f>+F157+G157+H157+I157</f>
        <v>9</v>
      </c>
      <c r="K157" s="697"/>
      <c r="L157" s="698"/>
    </row>
    <row r="158" spans="1:14" ht="33" customHeight="1" x14ac:dyDescent="0.25">
      <c r="B158" s="603" t="s">
        <v>408</v>
      </c>
      <c r="C158" s="603"/>
      <c r="D158" s="603"/>
      <c r="E158" s="603"/>
      <c r="F158" s="603"/>
      <c r="G158" s="603"/>
      <c r="H158" s="603"/>
      <c r="I158" s="603"/>
      <c r="J158" s="603"/>
      <c r="K158" s="603"/>
      <c r="L158" s="603"/>
    </row>
    <row r="159" spans="1:14" ht="15" customHeight="1" x14ac:dyDescent="0.25">
      <c r="B159" s="685" t="s">
        <v>364</v>
      </c>
      <c r="C159" s="685"/>
      <c r="D159" s="685"/>
      <c r="E159" s="685"/>
      <c r="F159" s="685"/>
      <c r="G159" s="685"/>
      <c r="H159" s="685"/>
      <c r="I159" s="685"/>
      <c r="J159" s="74">
        <v>0.1</v>
      </c>
      <c r="K159" s="74"/>
      <c r="L159" s="74">
        <f>(F168+H168)*J159/J168</f>
        <v>0.1</v>
      </c>
    </row>
    <row r="160" spans="1:14" ht="15" customHeight="1" x14ac:dyDescent="0.25">
      <c r="B160" s="686" t="s">
        <v>24</v>
      </c>
      <c r="C160" s="686"/>
      <c r="D160" s="686"/>
      <c r="E160" s="686"/>
      <c r="F160" s="75" t="s">
        <v>25</v>
      </c>
      <c r="G160" s="75" t="s">
        <v>26</v>
      </c>
      <c r="H160" s="75" t="s">
        <v>27</v>
      </c>
      <c r="I160" s="75" t="s">
        <v>28</v>
      </c>
      <c r="J160" s="687" t="s">
        <v>29</v>
      </c>
      <c r="K160" s="688"/>
      <c r="L160" s="688"/>
    </row>
    <row r="161" spans="1:25" ht="80.099999999999994" customHeight="1" x14ac:dyDescent="0.25">
      <c r="A161" s="63">
        <v>1</v>
      </c>
      <c r="B161" s="555" t="s">
        <v>365</v>
      </c>
      <c r="C161" s="556"/>
      <c r="D161" s="556" t="s">
        <v>366</v>
      </c>
      <c r="E161" s="557"/>
      <c r="F161" s="83">
        <v>1</v>
      </c>
      <c r="G161" s="85"/>
      <c r="H161" s="85"/>
      <c r="I161" s="85"/>
      <c r="J161" s="689" t="s">
        <v>438</v>
      </c>
      <c r="K161" s="690"/>
      <c r="L161" s="691"/>
    </row>
    <row r="162" spans="1:25" ht="69.599999999999994" customHeight="1" x14ac:dyDescent="0.25">
      <c r="A162" s="63">
        <v>2</v>
      </c>
      <c r="B162" s="547" t="s">
        <v>367</v>
      </c>
      <c r="C162" s="548"/>
      <c r="D162" s="548" t="s">
        <v>367</v>
      </c>
      <c r="E162" s="549"/>
      <c r="F162" s="83">
        <v>1</v>
      </c>
      <c r="G162" s="85"/>
      <c r="H162" s="85"/>
      <c r="I162" s="85"/>
      <c r="J162" s="682" t="s">
        <v>439</v>
      </c>
      <c r="K162" s="683"/>
      <c r="L162" s="684"/>
    </row>
    <row r="163" spans="1:25" ht="78" customHeight="1" x14ac:dyDescent="0.25">
      <c r="A163" s="63">
        <v>3</v>
      </c>
      <c r="B163" s="555" t="s">
        <v>368</v>
      </c>
      <c r="C163" s="556"/>
      <c r="D163" s="556" t="s">
        <v>369</v>
      </c>
      <c r="E163" s="557"/>
      <c r="F163" s="85">
        <v>1</v>
      </c>
      <c r="G163" s="85"/>
      <c r="H163" s="85"/>
      <c r="I163" s="85"/>
      <c r="J163" s="682" t="s">
        <v>440</v>
      </c>
      <c r="K163" s="683"/>
      <c r="L163" s="684"/>
    </row>
    <row r="164" spans="1:25" ht="54.6" customHeight="1" x14ac:dyDescent="0.25">
      <c r="A164" s="63">
        <v>4</v>
      </c>
      <c r="B164" s="555" t="s">
        <v>370</v>
      </c>
      <c r="C164" s="556"/>
      <c r="D164" s="556" t="s">
        <v>370</v>
      </c>
      <c r="E164" s="557"/>
      <c r="F164" s="85">
        <v>1</v>
      </c>
      <c r="G164" s="85"/>
      <c r="H164" s="85"/>
      <c r="I164" s="85"/>
      <c r="J164" s="682" t="s">
        <v>441</v>
      </c>
      <c r="K164" s="683"/>
      <c r="L164" s="684"/>
    </row>
    <row r="165" spans="1:25" ht="84.9" customHeight="1" x14ac:dyDescent="0.25">
      <c r="A165" s="63">
        <v>5</v>
      </c>
      <c r="B165" s="555" t="s">
        <v>371</v>
      </c>
      <c r="C165" s="556"/>
      <c r="D165" s="556" t="s">
        <v>371</v>
      </c>
      <c r="E165" s="557"/>
      <c r="F165" s="85">
        <v>1</v>
      </c>
      <c r="G165" s="85"/>
      <c r="H165" s="85"/>
      <c r="I165" s="85"/>
      <c r="J165" s="682" t="s">
        <v>442</v>
      </c>
      <c r="K165" s="683"/>
      <c r="L165" s="684"/>
    </row>
    <row r="166" spans="1:25" ht="96" customHeight="1" x14ac:dyDescent="0.25">
      <c r="A166" s="63">
        <v>6</v>
      </c>
      <c r="B166" s="555" t="s">
        <v>372</v>
      </c>
      <c r="C166" s="556"/>
      <c r="D166" s="556" t="s">
        <v>372</v>
      </c>
      <c r="E166" s="557"/>
      <c r="F166" s="85">
        <v>1</v>
      </c>
      <c r="G166" s="85"/>
      <c r="H166" s="85"/>
      <c r="I166" s="85"/>
      <c r="J166" s="682" t="s">
        <v>443</v>
      </c>
      <c r="K166" s="683"/>
      <c r="L166" s="684"/>
    </row>
    <row r="167" spans="1:25" ht="59.4" customHeight="1" x14ac:dyDescent="0.25">
      <c r="A167" s="63">
        <v>7</v>
      </c>
      <c r="B167" s="618" t="s">
        <v>373</v>
      </c>
      <c r="C167" s="618"/>
      <c r="D167" s="618" t="s">
        <v>374</v>
      </c>
      <c r="E167" s="618"/>
      <c r="F167" s="85">
        <v>1</v>
      </c>
      <c r="G167" s="85"/>
      <c r="H167" s="85"/>
      <c r="I167" s="85"/>
      <c r="J167" s="682" t="s">
        <v>444</v>
      </c>
      <c r="K167" s="683"/>
      <c r="L167" s="684"/>
    </row>
    <row r="168" spans="1:25" x14ac:dyDescent="0.25">
      <c r="A168" s="24"/>
      <c r="B168" s="680" t="s">
        <v>375</v>
      </c>
      <c r="C168" s="680"/>
      <c r="D168" s="680"/>
      <c r="E168" s="680"/>
      <c r="F168" s="100">
        <f>SUM(F161:F167)</f>
        <v>7</v>
      </c>
      <c r="G168" s="101">
        <f>SUM(G161:G167)</f>
        <v>0</v>
      </c>
      <c r="H168" s="101">
        <f>SUM(H161:H167)</f>
        <v>0</v>
      </c>
      <c r="I168" s="101">
        <f>SUM(I161:I167)</f>
        <v>0</v>
      </c>
      <c r="J168" s="681">
        <f>+F168+G168+H168+I168</f>
        <v>7</v>
      </c>
      <c r="K168" s="681"/>
      <c r="L168" s="681"/>
    </row>
    <row r="169" spans="1:25" x14ac:dyDescent="0.25">
      <c r="A169" s="24"/>
      <c r="B169" s="603" t="s">
        <v>408</v>
      </c>
      <c r="C169" s="603"/>
      <c r="D169" s="603"/>
      <c r="E169" s="603"/>
      <c r="F169" s="603"/>
      <c r="G169" s="603"/>
      <c r="H169" s="603"/>
      <c r="I169" s="603"/>
      <c r="J169" s="603"/>
      <c r="K169" s="603"/>
      <c r="L169" s="603"/>
    </row>
    <row r="170" spans="1:25" x14ac:dyDescent="0.25">
      <c r="B170" s="540" t="s">
        <v>232</v>
      </c>
      <c r="C170" s="541"/>
      <c r="D170" s="541"/>
      <c r="E170" s="541"/>
      <c r="F170" s="541"/>
      <c r="G170" s="541"/>
      <c r="H170" s="541"/>
      <c r="I170" s="541"/>
      <c r="J170" s="541"/>
      <c r="K170" s="541"/>
      <c r="L170" s="541"/>
    </row>
    <row r="171" spans="1:25" x14ac:dyDescent="0.25">
      <c r="B171" s="531" t="s">
        <v>233</v>
      </c>
      <c r="C171" s="532"/>
      <c r="D171" s="533"/>
      <c r="E171" s="531" t="s">
        <v>234</v>
      </c>
      <c r="F171" s="532"/>
      <c r="G171" s="532"/>
      <c r="H171" s="532"/>
      <c r="I171" s="532"/>
      <c r="J171" s="532"/>
      <c r="K171" s="532"/>
      <c r="L171" s="533"/>
    </row>
    <row r="172" spans="1:25" x14ac:dyDescent="0.25">
      <c r="B172" s="530" t="s">
        <v>235</v>
      </c>
      <c r="C172" s="530"/>
      <c r="D172" s="530"/>
      <c r="E172" s="531" t="s">
        <v>236</v>
      </c>
      <c r="F172" s="532"/>
      <c r="G172" s="532"/>
      <c r="H172" s="532"/>
      <c r="I172" s="532"/>
      <c r="J172" s="532"/>
      <c r="K172" s="532"/>
      <c r="L172" s="533"/>
    </row>
    <row r="173" spans="1:25" x14ac:dyDescent="0.25">
      <c r="B173" s="531" t="s">
        <v>237</v>
      </c>
      <c r="C173" s="532"/>
      <c r="D173" s="533"/>
      <c r="E173" s="531" t="s">
        <v>238</v>
      </c>
      <c r="F173" s="532"/>
      <c r="G173" s="532"/>
      <c r="H173" s="532"/>
      <c r="I173" s="532"/>
      <c r="J173" s="532"/>
      <c r="K173" s="532"/>
      <c r="L173" s="533"/>
    </row>
    <row r="174" spans="1:25" x14ac:dyDescent="0.25">
      <c r="B174" s="530" t="s">
        <v>239</v>
      </c>
      <c r="C174" s="530"/>
      <c r="D174" s="530"/>
      <c r="E174" s="531" t="s">
        <v>240</v>
      </c>
      <c r="F174" s="532"/>
      <c r="G174" s="532"/>
      <c r="H174" s="532"/>
      <c r="I174" s="532"/>
      <c r="J174" s="532"/>
      <c r="K174" s="532"/>
      <c r="L174" s="533"/>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673" t="s">
        <v>445</v>
      </c>
      <c r="C177" s="674"/>
      <c r="D177" s="674"/>
      <c r="E177" s="674"/>
      <c r="F177" s="674"/>
      <c r="G177" s="674"/>
      <c r="H177" s="674"/>
      <c r="I177" s="674"/>
      <c r="J177" s="674"/>
      <c r="K177" s="674"/>
      <c r="L177" s="674"/>
      <c r="M177" s="674"/>
      <c r="N177" s="675"/>
      <c r="O177" s="46"/>
      <c r="P177" s="46"/>
      <c r="Q177" s="46"/>
      <c r="R177" s="46"/>
      <c r="S177" s="46"/>
      <c r="T177" s="46"/>
      <c r="U177" s="46"/>
      <c r="V177" s="46"/>
      <c r="W177" s="46"/>
      <c r="X177" s="46"/>
      <c r="Y177" s="46"/>
    </row>
    <row r="178" spans="1:25" x14ac:dyDescent="0.25">
      <c r="B178" s="673" t="s">
        <v>446</v>
      </c>
      <c r="C178" s="674"/>
      <c r="D178" s="674"/>
      <c r="E178" s="674"/>
      <c r="F178" s="674"/>
      <c r="G178" s="674"/>
      <c r="H178" s="674"/>
      <c r="I178" s="674"/>
      <c r="J178" s="674"/>
      <c r="K178" s="674"/>
      <c r="L178" s="674"/>
      <c r="M178" s="674"/>
      <c r="N178" s="675"/>
      <c r="O178" s="66"/>
      <c r="P178" s="66"/>
      <c r="Q178" s="66"/>
      <c r="R178" s="66"/>
      <c r="S178" s="66"/>
      <c r="T178" s="66"/>
      <c r="U178" s="66"/>
      <c r="V178" s="66"/>
      <c r="W178" s="676"/>
      <c r="X178" s="676"/>
      <c r="Y178" s="676"/>
    </row>
    <row r="179" spans="1:25" ht="42" customHeight="1" x14ac:dyDescent="0.25">
      <c r="B179" s="109" t="s">
        <v>447</v>
      </c>
      <c r="C179" s="109" t="s">
        <v>448</v>
      </c>
      <c r="D179" s="109" t="s">
        <v>449</v>
      </c>
      <c r="E179" s="109" t="s">
        <v>450</v>
      </c>
      <c r="F179" s="109" t="s">
        <v>25</v>
      </c>
      <c r="G179" s="109" t="s">
        <v>26</v>
      </c>
      <c r="H179" s="109" t="s">
        <v>27</v>
      </c>
      <c r="I179" s="109" t="s">
        <v>28</v>
      </c>
      <c r="J179" s="677" t="s">
        <v>241</v>
      </c>
      <c r="K179" s="678"/>
      <c r="L179" s="679"/>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672"/>
      <c r="K180" s="672"/>
      <c r="L180" s="672"/>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672"/>
      <c r="K181" s="672"/>
      <c r="L181" s="672"/>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672"/>
      <c r="K182" s="672"/>
      <c r="L182" s="672"/>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672"/>
      <c r="K183" s="672"/>
      <c r="L183" s="672"/>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672"/>
      <c r="K184" s="672"/>
      <c r="L184" s="672"/>
      <c r="M184" s="90"/>
      <c r="N184" s="90"/>
    </row>
    <row r="185" spans="1:25" ht="24.75" customHeight="1" x14ac:dyDescent="0.25">
      <c r="B185" s="111" t="s">
        <v>457</v>
      </c>
      <c r="C185" s="112"/>
      <c r="D185" s="113"/>
      <c r="E185" s="113"/>
      <c r="F185" s="112"/>
      <c r="G185" s="112"/>
      <c r="H185" s="112"/>
      <c r="I185" s="112"/>
      <c r="J185" s="672"/>
      <c r="K185" s="672"/>
      <c r="L185" s="672"/>
      <c r="M185" s="90"/>
      <c r="N185" s="90"/>
    </row>
    <row r="186" spans="1:25" ht="24.75" customHeight="1" x14ac:dyDescent="0.25">
      <c r="B186" s="111" t="s">
        <v>458</v>
      </c>
      <c r="C186" s="112"/>
      <c r="D186" s="113"/>
      <c r="E186" s="113"/>
      <c r="F186" s="112"/>
      <c r="G186" s="112"/>
      <c r="H186" s="112"/>
      <c r="I186" s="112"/>
      <c r="J186" s="672"/>
      <c r="K186" s="672"/>
      <c r="L186" s="672"/>
      <c r="M186" s="90"/>
      <c r="N186" s="90"/>
    </row>
    <row r="187" spans="1:25" ht="24.75" customHeight="1" x14ac:dyDescent="0.25">
      <c r="B187" s="111" t="s">
        <v>459</v>
      </c>
      <c r="C187" s="112"/>
      <c r="D187" s="113"/>
      <c r="E187" s="113"/>
      <c r="F187" s="112"/>
      <c r="G187" s="112"/>
      <c r="H187" s="112"/>
      <c r="I187" s="112"/>
      <c r="J187" s="672"/>
      <c r="K187" s="672"/>
      <c r="L187" s="672"/>
      <c r="M187" s="90"/>
      <c r="N187" s="90"/>
    </row>
    <row r="188" spans="1:25" ht="24.75" customHeight="1" x14ac:dyDescent="0.25">
      <c r="B188" s="111" t="s">
        <v>354</v>
      </c>
      <c r="C188" s="112"/>
      <c r="D188" s="113"/>
      <c r="E188" s="113"/>
      <c r="F188" s="112"/>
      <c r="G188" s="112"/>
      <c r="H188" s="112"/>
      <c r="I188" s="112"/>
      <c r="J188" s="672"/>
      <c r="K188" s="672"/>
      <c r="L188" s="672"/>
      <c r="M188" s="90"/>
      <c r="N188" s="90"/>
    </row>
    <row r="189" spans="1:25" ht="24.75" customHeight="1" x14ac:dyDescent="0.25">
      <c r="B189" s="111" t="s">
        <v>460</v>
      </c>
      <c r="C189" s="112"/>
      <c r="D189" s="113"/>
      <c r="E189" s="113"/>
      <c r="F189" s="112"/>
      <c r="G189" s="112"/>
      <c r="H189" s="112"/>
      <c r="I189" s="112"/>
      <c r="J189" s="672"/>
      <c r="K189" s="672"/>
      <c r="L189" s="672"/>
      <c r="M189" s="90"/>
      <c r="N189" s="90"/>
    </row>
    <row r="190" spans="1:25" s="57" customFormat="1" ht="24.75" customHeight="1" x14ac:dyDescent="0.25">
      <c r="A190" s="55"/>
      <c r="B190" s="116" t="s">
        <v>376</v>
      </c>
      <c r="C190" s="117"/>
      <c r="D190" s="118"/>
      <c r="E190" s="118"/>
      <c r="F190" s="117"/>
      <c r="G190" s="117"/>
      <c r="H190" s="117"/>
      <c r="I190" s="117"/>
      <c r="J190" s="672"/>
      <c r="K190" s="672"/>
      <c r="L190" s="672"/>
      <c r="M190" s="119"/>
      <c r="N190" s="119"/>
    </row>
  </sheetData>
  <mergeCells count="324">
    <mergeCell ref="A1:A5"/>
    <mergeCell ref="B1:H1"/>
    <mergeCell ref="C2:L4"/>
    <mergeCell ref="B5:H5"/>
    <mergeCell ref="A6:H7"/>
    <mergeCell ref="B9:L9"/>
    <mergeCell ref="C13:L13"/>
    <mergeCell ref="C14:L14"/>
    <mergeCell ref="C15:L15"/>
    <mergeCell ref="C16:L16"/>
    <mergeCell ref="C17:L17"/>
    <mergeCell ref="C18:L18"/>
    <mergeCell ref="B10:B12"/>
    <mergeCell ref="F10:G10"/>
    <mergeCell ref="H10:I10"/>
    <mergeCell ref="F11:G11"/>
    <mergeCell ref="H11:I11"/>
    <mergeCell ref="F12:G12"/>
    <mergeCell ref="H12:I12"/>
    <mergeCell ref="B21:I21"/>
    <mergeCell ref="B22:E22"/>
    <mergeCell ref="J22:L22"/>
    <mergeCell ref="B23:E23"/>
    <mergeCell ref="J23:L23"/>
    <mergeCell ref="N23:P23"/>
    <mergeCell ref="B19:C19"/>
    <mergeCell ref="D19:E19"/>
    <mergeCell ref="F19:H19"/>
    <mergeCell ref="I19:J19"/>
    <mergeCell ref="K19:L19"/>
    <mergeCell ref="B20:J20"/>
    <mergeCell ref="A29:A31"/>
    <mergeCell ref="B29:B31"/>
    <mergeCell ref="C29:D29"/>
    <mergeCell ref="J29:L31"/>
    <mergeCell ref="C30:D30"/>
    <mergeCell ref="C31:D31"/>
    <mergeCell ref="B24:E24"/>
    <mergeCell ref="J24:L24"/>
    <mergeCell ref="B25:E25"/>
    <mergeCell ref="J25:L25"/>
    <mergeCell ref="B26:E26"/>
    <mergeCell ref="J26:L26"/>
    <mergeCell ref="B32:E32"/>
    <mergeCell ref="J32:L32"/>
    <mergeCell ref="B33:E33"/>
    <mergeCell ref="J33:L33"/>
    <mergeCell ref="B34:E34"/>
    <mergeCell ref="J34:L34"/>
    <mergeCell ref="B27:E27"/>
    <mergeCell ref="J27:L27"/>
    <mergeCell ref="B28:E28"/>
    <mergeCell ref="J28:L28"/>
    <mergeCell ref="M39:M41"/>
    <mergeCell ref="B40:E40"/>
    <mergeCell ref="J40:L40"/>
    <mergeCell ref="B41:E41"/>
    <mergeCell ref="J41:L41"/>
    <mergeCell ref="B35:E35"/>
    <mergeCell ref="J35:L35"/>
    <mergeCell ref="B36:E36"/>
    <mergeCell ref="J36:L36"/>
    <mergeCell ref="B37:E37"/>
    <mergeCell ref="J37:L37"/>
    <mergeCell ref="B42:E42"/>
    <mergeCell ref="J42:L42"/>
    <mergeCell ref="B43:E43"/>
    <mergeCell ref="J43:L43"/>
    <mergeCell ref="B44:E44"/>
    <mergeCell ref="J44:L44"/>
    <mergeCell ref="B38:E38"/>
    <mergeCell ref="J38:L38"/>
    <mergeCell ref="B39:E39"/>
    <mergeCell ref="J39:L39"/>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62:E62"/>
    <mergeCell ref="J62:L62"/>
    <mergeCell ref="B63:E63"/>
    <mergeCell ref="J63:L63"/>
    <mergeCell ref="B64:E64"/>
    <mergeCell ref="F64:L64"/>
    <mergeCell ref="B57:E57"/>
    <mergeCell ref="B58:E58"/>
    <mergeCell ref="B59:E59"/>
    <mergeCell ref="B60:E60"/>
    <mergeCell ref="J60:L60"/>
    <mergeCell ref="B61:E61"/>
    <mergeCell ref="J61:L61"/>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95:E95"/>
    <mergeCell ref="J95:L95"/>
    <mergeCell ref="B96:E96"/>
    <mergeCell ref="J96:L96"/>
    <mergeCell ref="B97:E97"/>
    <mergeCell ref="J97:L97"/>
    <mergeCell ref="B91:E91"/>
    <mergeCell ref="J91:L91"/>
    <mergeCell ref="B92:L92"/>
    <mergeCell ref="B93:I93"/>
    <mergeCell ref="B94:E94"/>
    <mergeCell ref="J94:L94"/>
    <mergeCell ref="B98:L98"/>
    <mergeCell ref="B99:I99"/>
    <mergeCell ref="C100:E100"/>
    <mergeCell ref="F100:I100"/>
    <mergeCell ref="J100:L100"/>
    <mergeCell ref="C101:E101"/>
    <mergeCell ref="F101:I101"/>
    <mergeCell ref="J101:L108"/>
    <mergeCell ref="C103:E103"/>
    <mergeCell ref="F103:I103"/>
    <mergeCell ref="Q103:S103"/>
    <mergeCell ref="T103:V103"/>
    <mergeCell ref="C104:E104"/>
    <mergeCell ref="F104:I104"/>
    <mergeCell ref="Q104:S104"/>
    <mergeCell ref="T104:V104"/>
    <mergeCell ref="Q101:S101"/>
    <mergeCell ref="T101:V101"/>
    <mergeCell ref="C102:E102"/>
    <mergeCell ref="F102:I102"/>
    <mergeCell ref="Q102:S102"/>
    <mergeCell ref="T102:V102"/>
    <mergeCell ref="P107:R107"/>
    <mergeCell ref="S107:U107"/>
    <mergeCell ref="B108:E108"/>
    <mergeCell ref="F108:I108"/>
    <mergeCell ref="P108:R108"/>
    <mergeCell ref="C105:E105"/>
    <mergeCell ref="F105:I105"/>
    <mergeCell ref="Q105:S105"/>
    <mergeCell ref="T105:V105"/>
    <mergeCell ref="B106:E106"/>
    <mergeCell ref="F106:I106"/>
    <mergeCell ref="Q106:S106"/>
    <mergeCell ref="B109:E110"/>
    <mergeCell ref="J109:L110"/>
    <mergeCell ref="B111:L111"/>
    <mergeCell ref="B112:I112"/>
    <mergeCell ref="M112:N112"/>
    <mergeCell ref="B113:E113"/>
    <mergeCell ref="J113:L113"/>
    <mergeCell ref="B107:E107"/>
    <mergeCell ref="F107:I107"/>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77:N177"/>
    <mergeCell ref="B178:N178"/>
    <mergeCell ref="W178:Y178"/>
    <mergeCell ref="J179:L179"/>
    <mergeCell ref="J180:L180"/>
    <mergeCell ref="J181:L181"/>
    <mergeCell ref="B172:D172"/>
    <mergeCell ref="E172:L172"/>
    <mergeCell ref="B173:D173"/>
    <mergeCell ref="E173:L173"/>
    <mergeCell ref="B174:D174"/>
    <mergeCell ref="E174:L174"/>
    <mergeCell ref="J188:L188"/>
    <mergeCell ref="J189:L189"/>
    <mergeCell ref="J190:L190"/>
    <mergeCell ref="J182:L182"/>
    <mergeCell ref="J183:L183"/>
    <mergeCell ref="J184:L184"/>
    <mergeCell ref="J185:L185"/>
    <mergeCell ref="J186:L186"/>
    <mergeCell ref="J187:L187"/>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159" zoomScale="69" zoomScaleNormal="69" workbookViewId="0">
      <selection activeCell="K162" sqref="K162"/>
    </sheetView>
  </sheetViews>
  <sheetFormatPr baseColWidth="10" defaultColWidth="11.44140625" defaultRowHeight="13.8" x14ac:dyDescent="0.25"/>
  <cols>
    <col min="1" max="1" width="4.5546875" style="443" customWidth="1"/>
    <col min="2" max="2" width="34.44140625" style="3" customWidth="1"/>
    <col min="3" max="3" width="4.88671875" style="418" customWidth="1"/>
    <col min="4" max="4" width="5" style="418" customWidth="1"/>
    <col min="5" max="5" width="6.5546875" style="418" customWidth="1"/>
    <col min="6" max="6" width="3.6640625" style="418" bestFit="1" customWidth="1"/>
    <col min="7" max="7" width="16.33203125" style="457" hidden="1" customWidth="1"/>
    <col min="8" max="8" width="22.109375" style="457" hidden="1" customWidth="1"/>
    <col min="9" max="9" width="17.6640625" style="457" hidden="1" customWidth="1"/>
    <col min="10" max="10" width="25.21875" style="3" customWidth="1"/>
    <col min="11" max="11" width="10.33203125" style="3" customWidth="1"/>
    <col min="12" max="12" width="26.44140625" style="3" customWidth="1"/>
    <col min="13" max="16384" width="11.44140625" style="3"/>
  </cols>
  <sheetData>
    <row r="1" spans="2:9" ht="39.75" customHeight="1" x14ac:dyDescent="0.25">
      <c r="B1" s="529"/>
      <c r="C1" s="529"/>
      <c r="D1" s="529"/>
      <c r="E1" s="529"/>
      <c r="F1" s="529"/>
      <c r="G1" s="529"/>
      <c r="H1" s="529"/>
      <c r="I1" s="529"/>
    </row>
    <row r="2" spans="2:9" ht="15.75" customHeight="1" x14ac:dyDescent="0.25">
      <c r="B2" s="529"/>
      <c r="C2" s="666" t="s">
        <v>0</v>
      </c>
      <c r="D2" s="666"/>
      <c r="E2" s="666"/>
      <c r="F2" s="666"/>
      <c r="G2" s="666"/>
      <c r="H2" s="666"/>
      <c r="I2" s="666"/>
    </row>
    <row r="3" spans="2:9" ht="15.75" customHeight="1" x14ac:dyDescent="0.25">
      <c r="B3" s="529"/>
      <c r="C3" s="666"/>
      <c r="D3" s="666"/>
      <c r="E3" s="666"/>
      <c r="F3" s="666"/>
      <c r="G3" s="666"/>
      <c r="H3" s="666"/>
      <c r="I3" s="666"/>
    </row>
    <row r="4" spans="2:9" ht="15.75" customHeight="1" x14ac:dyDescent="0.25">
      <c r="B4" s="529"/>
      <c r="C4" s="666"/>
      <c r="D4" s="666"/>
      <c r="E4" s="666"/>
      <c r="F4" s="666"/>
      <c r="G4" s="666"/>
      <c r="H4" s="666"/>
      <c r="I4" s="666"/>
    </row>
    <row r="5" spans="2:9" ht="15.75" customHeight="1" x14ac:dyDescent="0.25">
      <c r="B5" s="529"/>
      <c r="C5" s="529"/>
      <c r="D5" s="529"/>
      <c r="E5" s="529"/>
      <c r="F5" s="529"/>
      <c r="G5" s="529"/>
      <c r="H5" s="529"/>
      <c r="I5" s="529"/>
    </row>
    <row r="6" spans="2:9" ht="7.5" customHeight="1" x14ac:dyDescent="0.25">
      <c r="B6" s="895"/>
      <c r="C6" s="529"/>
      <c r="D6" s="529"/>
      <c r="E6" s="529"/>
      <c r="F6" s="529"/>
      <c r="G6" s="529"/>
      <c r="H6" s="529"/>
      <c r="I6" s="529"/>
    </row>
    <row r="7" spans="2:9" ht="24" customHeight="1" x14ac:dyDescent="0.25">
      <c r="B7" s="895"/>
      <c r="C7" s="529"/>
      <c r="D7" s="529"/>
      <c r="E7" s="529"/>
      <c r="F7" s="529"/>
      <c r="G7" s="529"/>
      <c r="H7" s="529"/>
      <c r="I7" s="529"/>
    </row>
    <row r="8" spans="2:9" ht="48.75" customHeight="1" x14ac:dyDescent="0.25">
      <c r="B8" s="896" t="s">
        <v>925</v>
      </c>
      <c r="C8" s="897"/>
      <c r="D8" s="897"/>
      <c r="E8" s="897"/>
      <c r="F8" s="897"/>
      <c r="G8" s="897"/>
      <c r="H8" s="897"/>
      <c r="I8" s="897"/>
    </row>
    <row r="10" spans="2:9" ht="13.2" x14ac:dyDescent="0.25">
      <c r="B10" s="881" t="s">
        <v>2</v>
      </c>
      <c r="C10" s="431"/>
      <c r="D10" s="431" t="s">
        <v>3</v>
      </c>
      <c r="E10" s="431" t="s">
        <v>4</v>
      </c>
      <c r="F10" s="461" t="s">
        <v>4</v>
      </c>
      <c r="G10" s="484" t="s">
        <v>5</v>
      </c>
      <c r="H10" s="485" t="s">
        <v>6</v>
      </c>
      <c r="I10" s="484" t="s">
        <v>991</v>
      </c>
    </row>
    <row r="11" spans="2:9" ht="24.6" customHeight="1" x14ac:dyDescent="0.25">
      <c r="B11" s="882"/>
      <c r="C11" s="431" t="s">
        <v>9</v>
      </c>
      <c r="D11" s="902" t="s">
        <v>1007</v>
      </c>
      <c r="E11" s="902"/>
      <c r="F11" s="902"/>
      <c r="G11" s="902"/>
      <c r="H11" s="523" t="s">
        <v>1007</v>
      </c>
      <c r="I11" s="486" t="s">
        <v>1010</v>
      </c>
    </row>
    <row r="12" spans="2:9" ht="17.399999999999999" customHeight="1" x14ac:dyDescent="0.25">
      <c r="B12" s="883"/>
      <c r="C12" s="462" t="s">
        <v>10</v>
      </c>
      <c r="D12" s="902" t="s">
        <v>1008</v>
      </c>
      <c r="E12" s="902"/>
      <c r="F12" s="902"/>
      <c r="G12" s="902"/>
      <c r="H12" s="523" t="s">
        <v>1009</v>
      </c>
      <c r="I12" s="487"/>
    </row>
    <row r="13" spans="2:9" ht="13.2" x14ac:dyDescent="0.25">
      <c r="B13" s="432" t="s">
        <v>11</v>
      </c>
      <c r="C13" s="884" t="s">
        <v>1029</v>
      </c>
      <c r="D13" s="885"/>
      <c r="E13" s="885"/>
      <c r="F13" s="885"/>
      <c r="G13" s="885"/>
      <c r="H13" s="885"/>
      <c r="I13" s="885"/>
    </row>
    <row r="14" spans="2:9" ht="13.2" x14ac:dyDescent="0.25">
      <c r="B14" s="432" t="s">
        <v>12</v>
      </c>
      <c r="C14" s="884" t="s">
        <v>1023</v>
      </c>
      <c r="D14" s="885"/>
      <c r="E14" s="885"/>
      <c r="F14" s="885"/>
      <c r="G14" s="885"/>
      <c r="H14" s="885"/>
      <c r="I14" s="885"/>
    </row>
    <row r="15" spans="2:9" ht="14.4" x14ac:dyDescent="0.3">
      <c r="B15" s="432" t="s">
        <v>13</v>
      </c>
      <c r="C15" s="886" t="s">
        <v>1011</v>
      </c>
      <c r="D15" s="885"/>
      <c r="E15" s="885"/>
      <c r="F15" s="885"/>
      <c r="G15" s="885"/>
      <c r="H15" s="885"/>
      <c r="I15" s="885"/>
    </row>
    <row r="16" spans="2:9" ht="13.2" x14ac:dyDescent="0.25">
      <c r="B16" s="432" t="s">
        <v>14</v>
      </c>
      <c r="C16" s="884">
        <v>3146060940</v>
      </c>
      <c r="D16" s="885"/>
      <c r="E16" s="885"/>
      <c r="F16" s="885"/>
      <c r="G16" s="885"/>
      <c r="H16" s="885"/>
      <c r="I16" s="885"/>
    </row>
    <row r="17" spans="1:9" ht="13.2" x14ac:dyDescent="0.25">
      <c r="B17" s="432" t="s">
        <v>461</v>
      </c>
      <c r="C17" s="884" t="s">
        <v>1012</v>
      </c>
      <c r="D17" s="885"/>
      <c r="E17" s="885"/>
      <c r="F17" s="885"/>
      <c r="G17" s="885"/>
      <c r="H17" s="885"/>
      <c r="I17" s="885"/>
    </row>
    <row r="18" spans="1:9" ht="13.2" x14ac:dyDescent="0.25">
      <c r="B18" s="432" t="s">
        <v>1030</v>
      </c>
      <c r="C18" s="884" t="s">
        <v>1013</v>
      </c>
      <c r="D18" s="885"/>
      <c r="E18" s="885"/>
      <c r="F18" s="885"/>
      <c r="G18" s="885"/>
      <c r="H18" s="885"/>
      <c r="I18" s="885"/>
    </row>
    <row r="19" spans="1:9" ht="13.2" x14ac:dyDescent="0.25">
      <c r="B19" s="432" t="s">
        <v>16</v>
      </c>
      <c r="C19" s="898">
        <v>44358</v>
      </c>
      <c r="D19" s="885"/>
      <c r="E19" s="885"/>
      <c r="F19" s="885"/>
      <c r="G19" s="885"/>
      <c r="H19" s="885"/>
      <c r="I19" s="885"/>
    </row>
    <row r="20" spans="1:9" ht="13.2" x14ac:dyDescent="0.25">
      <c r="B20" s="899"/>
      <c r="C20" s="899"/>
      <c r="D20" s="899"/>
      <c r="E20" s="899"/>
      <c r="F20" s="899"/>
      <c r="G20" s="899"/>
      <c r="H20" s="899"/>
      <c r="I20" s="899"/>
    </row>
    <row r="21" spans="1:9" ht="15" customHeight="1" x14ac:dyDescent="0.25">
      <c r="B21" s="900" t="s">
        <v>23</v>
      </c>
      <c r="C21" s="900"/>
      <c r="D21" s="900"/>
      <c r="E21" s="900"/>
      <c r="F21" s="900"/>
      <c r="G21" s="901">
        <v>0.08</v>
      </c>
      <c r="H21" s="901"/>
      <c r="I21" s="488">
        <f>+(C37+E37)*G21/G37</f>
        <v>7.4285714285714288E-2</v>
      </c>
    </row>
    <row r="22" spans="1:9" ht="24" customHeight="1" x14ac:dyDescent="0.25">
      <c r="B22" s="420" t="s">
        <v>24</v>
      </c>
      <c r="C22" s="442" t="s">
        <v>25</v>
      </c>
      <c r="D22" s="442" t="s">
        <v>26</v>
      </c>
      <c r="E22" s="442" t="s">
        <v>27</v>
      </c>
      <c r="F22" s="442" t="s">
        <v>28</v>
      </c>
      <c r="G22" s="887" t="s">
        <v>29</v>
      </c>
      <c r="H22" s="888"/>
      <c r="I22" s="888"/>
    </row>
    <row r="23" spans="1:9" s="517" customFormat="1" ht="93.6" customHeight="1" x14ac:dyDescent="0.25">
      <c r="A23" s="521">
        <v>1</v>
      </c>
      <c r="B23" s="506" t="s">
        <v>885</v>
      </c>
      <c r="C23" s="516">
        <v>1</v>
      </c>
      <c r="D23" s="516"/>
      <c r="E23" s="516"/>
      <c r="F23" s="516"/>
      <c r="G23" s="889" t="s">
        <v>1006</v>
      </c>
      <c r="H23" s="890"/>
      <c r="I23" s="891"/>
    </row>
    <row r="24" spans="1:9" s="54" customFormat="1" ht="86.4" customHeight="1" x14ac:dyDescent="0.25">
      <c r="A24" s="489">
        <v>2</v>
      </c>
      <c r="B24" s="506" t="s">
        <v>1031</v>
      </c>
      <c r="C24" s="491">
        <v>1</v>
      </c>
      <c r="D24" s="491"/>
      <c r="E24" s="491"/>
      <c r="F24" s="491"/>
      <c r="G24" s="889" t="s">
        <v>1032</v>
      </c>
      <c r="H24" s="890"/>
      <c r="I24" s="891"/>
    </row>
    <row r="25" spans="1:9" s="54" customFormat="1" ht="60.6" customHeight="1" x14ac:dyDescent="0.25">
      <c r="A25" s="489">
        <v>3</v>
      </c>
      <c r="B25" s="506" t="s">
        <v>1033</v>
      </c>
      <c r="C25" s="491">
        <v>1</v>
      </c>
      <c r="D25" s="491"/>
      <c r="E25" s="491"/>
      <c r="F25" s="491"/>
      <c r="G25" s="892" t="s">
        <v>1034</v>
      </c>
      <c r="H25" s="893"/>
      <c r="I25" s="894"/>
    </row>
    <row r="26" spans="1:9" s="517" customFormat="1" ht="40.200000000000003" customHeight="1" x14ac:dyDescent="0.25">
      <c r="A26" s="521">
        <v>4</v>
      </c>
      <c r="B26" s="506" t="s">
        <v>1035</v>
      </c>
      <c r="C26" s="516">
        <v>1</v>
      </c>
      <c r="D26" s="516"/>
      <c r="E26" s="516"/>
      <c r="F26" s="516"/>
      <c r="G26" s="892" t="s">
        <v>1036</v>
      </c>
      <c r="H26" s="893"/>
      <c r="I26" s="894"/>
    </row>
    <row r="27" spans="1:9" s="517" customFormat="1" ht="41.25" customHeight="1" x14ac:dyDescent="0.25">
      <c r="A27" s="521">
        <v>5</v>
      </c>
      <c r="B27" s="506" t="s">
        <v>886</v>
      </c>
      <c r="C27" s="516"/>
      <c r="D27" s="516">
        <v>1</v>
      </c>
      <c r="E27" s="516"/>
      <c r="F27" s="516"/>
      <c r="G27" s="889" t="s">
        <v>1037</v>
      </c>
      <c r="H27" s="890"/>
      <c r="I27" s="891"/>
    </row>
    <row r="28" spans="1:9" s="517" customFormat="1" ht="88.8" customHeight="1" x14ac:dyDescent="0.25">
      <c r="A28" s="521">
        <v>6</v>
      </c>
      <c r="B28" s="506" t="s">
        <v>926</v>
      </c>
      <c r="C28" s="516">
        <v>1</v>
      </c>
      <c r="D28" s="516"/>
      <c r="E28" s="516"/>
      <c r="F28" s="516"/>
      <c r="G28" s="892" t="s">
        <v>1038</v>
      </c>
      <c r="H28" s="893"/>
      <c r="I28" s="894"/>
    </row>
    <row r="29" spans="1:9" s="517" customFormat="1" ht="67.8" customHeight="1" x14ac:dyDescent="0.25">
      <c r="A29" s="521">
        <v>7</v>
      </c>
      <c r="B29" s="518" t="s">
        <v>967</v>
      </c>
      <c r="C29" s="516">
        <v>1</v>
      </c>
      <c r="D29" s="516"/>
      <c r="E29" s="516"/>
      <c r="F29" s="516"/>
      <c r="G29" s="835" t="s">
        <v>992</v>
      </c>
      <c r="H29" s="836"/>
      <c r="I29" s="837"/>
    </row>
    <row r="30" spans="1:9" s="517" customFormat="1" ht="88.2" customHeight="1" x14ac:dyDescent="0.25">
      <c r="A30" s="521">
        <v>8</v>
      </c>
      <c r="B30" s="518" t="s">
        <v>927</v>
      </c>
      <c r="C30" s="516">
        <v>1</v>
      </c>
      <c r="D30" s="516"/>
      <c r="E30" s="516"/>
      <c r="F30" s="516"/>
      <c r="G30" s="835" t="s">
        <v>993</v>
      </c>
      <c r="H30" s="836"/>
      <c r="I30" s="837"/>
    </row>
    <row r="31" spans="1:9" s="517" customFormat="1" ht="52.8" customHeight="1" x14ac:dyDescent="0.25">
      <c r="A31" s="521">
        <v>9</v>
      </c>
      <c r="B31" s="520" t="s">
        <v>968</v>
      </c>
      <c r="C31" s="516">
        <v>1</v>
      </c>
      <c r="D31" s="516"/>
      <c r="E31" s="516"/>
      <c r="F31" s="516"/>
      <c r="G31" s="835" t="s">
        <v>1039</v>
      </c>
      <c r="H31" s="836"/>
      <c r="I31" s="837"/>
    </row>
    <row r="32" spans="1:9" s="517" customFormat="1" ht="61.5" customHeight="1" x14ac:dyDescent="0.25">
      <c r="A32" s="521">
        <v>10</v>
      </c>
      <c r="B32" s="520" t="s">
        <v>887</v>
      </c>
      <c r="C32" s="516">
        <v>1</v>
      </c>
      <c r="D32" s="516"/>
      <c r="E32" s="516"/>
      <c r="F32" s="516"/>
      <c r="G32" s="835" t="s">
        <v>1040</v>
      </c>
      <c r="H32" s="836"/>
      <c r="I32" s="837"/>
    </row>
    <row r="33" spans="1:9" s="517" customFormat="1" ht="42.6" customHeight="1" x14ac:dyDescent="0.25">
      <c r="A33" s="521">
        <v>11</v>
      </c>
      <c r="B33" s="520" t="s">
        <v>928</v>
      </c>
      <c r="C33" s="516">
        <v>1</v>
      </c>
      <c r="D33" s="516"/>
      <c r="E33" s="516"/>
      <c r="F33" s="516"/>
      <c r="G33" s="835" t="s">
        <v>969</v>
      </c>
      <c r="H33" s="836"/>
      <c r="I33" s="837"/>
    </row>
    <row r="34" spans="1:9" s="517" customFormat="1" ht="60" customHeight="1" x14ac:dyDescent="0.25">
      <c r="A34" s="521">
        <v>12</v>
      </c>
      <c r="B34" s="520" t="s">
        <v>888</v>
      </c>
      <c r="C34" s="516">
        <v>1</v>
      </c>
      <c r="D34" s="516"/>
      <c r="E34" s="516"/>
      <c r="F34" s="516"/>
      <c r="G34" s="835" t="s">
        <v>970</v>
      </c>
      <c r="H34" s="836"/>
      <c r="I34" s="837"/>
    </row>
    <row r="35" spans="1:9" s="517" customFormat="1" ht="60.75" customHeight="1" x14ac:dyDescent="0.25">
      <c r="A35" s="521">
        <v>13</v>
      </c>
      <c r="B35" s="518" t="s">
        <v>929</v>
      </c>
      <c r="C35" s="516">
        <v>1</v>
      </c>
      <c r="D35" s="516"/>
      <c r="E35" s="516"/>
      <c r="F35" s="516"/>
      <c r="G35" s="835" t="s">
        <v>1041</v>
      </c>
      <c r="H35" s="836"/>
      <c r="I35" s="837"/>
    </row>
    <row r="36" spans="1:9" s="54" customFormat="1" ht="90.6" customHeight="1" x14ac:dyDescent="0.25">
      <c r="A36" s="489">
        <v>14</v>
      </c>
      <c r="B36" s="422" t="s">
        <v>971</v>
      </c>
      <c r="C36" s="491">
        <v>1</v>
      </c>
      <c r="D36" s="491"/>
      <c r="E36" s="491"/>
      <c r="F36" s="491"/>
      <c r="G36" s="835" t="s">
        <v>1042</v>
      </c>
      <c r="H36" s="836"/>
      <c r="I36" s="837"/>
    </row>
    <row r="37" spans="1:9" s="54" customFormat="1" ht="46.5" customHeight="1" x14ac:dyDescent="0.25">
      <c r="A37" s="489"/>
      <c r="B37" s="507" t="s">
        <v>623</v>
      </c>
      <c r="C37" s="495">
        <f>SUM(C23:C36)</f>
        <v>13</v>
      </c>
      <c r="D37" s="495">
        <f>SUM(D23:D36)</f>
        <v>1</v>
      </c>
      <c r="E37" s="495">
        <f>SUM(E23:E36)</f>
        <v>0</v>
      </c>
      <c r="F37" s="495">
        <f>SUM(F23:F36)</f>
        <v>0</v>
      </c>
      <c r="G37" s="845">
        <f>+C37+D37+E37+F37</f>
        <v>14</v>
      </c>
      <c r="H37" s="845"/>
      <c r="I37" s="845"/>
    </row>
    <row r="38" spans="1:9" ht="43.2" customHeight="1" x14ac:dyDescent="0.25">
      <c r="B38" s="846" t="s">
        <v>1043</v>
      </c>
      <c r="C38" s="846"/>
      <c r="D38" s="846"/>
      <c r="E38" s="846"/>
      <c r="F38" s="846"/>
      <c r="G38" s="846"/>
      <c r="H38" s="846"/>
      <c r="I38" s="846"/>
    </row>
    <row r="39" spans="1:9" ht="21.6" customHeight="1" x14ac:dyDescent="0.25">
      <c r="B39" s="868" t="s">
        <v>931</v>
      </c>
      <c r="C39" s="868"/>
      <c r="D39" s="868"/>
      <c r="E39" s="868"/>
      <c r="F39" s="868"/>
      <c r="G39" s="869">
        <v>0.1</v>
      </c>
      <c r="H39" s="869"/>
      <c r="I39" s="448">
        <f>+(C52+E52)*G39/G52</f>
        <v>0.1</v>
      </c>
    </row>
    <row r="40" spans="1:9" ht="46.5" customHeight="1" x14ac:dyDescent="0.25">
      <c r="B40" s="435" t="s">
        <v>923</v>
      </c>
      <c r="C40" s="433" t="s">
        <v>25</v>
      </c>
      <c r="D40" s="433" t="s">
        <v>26</v>
      </c>
      <c r="E40" s="433" t="s">
        <v>27</v>
      </c>
      <c r="F40" s="433" t="s">
        <v>28</v>
      </c>
      <c r="G40" s="449" t="s">
        <v>889</v>
      </c>
      <c r="H40" s="450" t="s">
        <v>890</v>
      </c>
      <c r="I40" s="451" t="s">
        <v>730</v>
      </c>
    </row>
    <row r="41" spans="1:9" s="517" customFormat="1" ht="97.2" customHeight="1" x14ac:dyDescent="0.25">
      <c r="A41" s="521">
        <v>1</v>
      </c>
      <c r="B41" s="519" t="s">
        <v>972</v>
      </c>
      <c r="C41" s="516">
        <v>1</v>
      </c>
      <c r="D41" s="516"/>
      <c r="E41" s="516"/>
      <c r="F41" s="516"/>
      <c r="G41" s="835" t="s">
        <v>1044</v>
      </c>
      <c r="H41" s="836"/>
      <c r="I41" s="837"/>
    </row>
    <row r="42" spans="1:9" s="517" customFormat="1" ht="69.599999999999994" customHeight="1" x14ac:dyDescent="0.25">
      <c r="A42" s="521">
        <v>2</v>
      </c>
      <c r="B42" s="446" t="s">
        <v>973</v>
      </c>
      <c r="C42" s="516">
        <v>1</v>
      </c>
      <c r="D42" s="516"/>
      <c r="E42" s="516"/>
      <c r="F42" s="516"/>
      <c r="G42" s="835" t="s">
        <v>1045</v>
      </c>
      <c r="H42" s="836"/>
      <c r="I42" s="837"/>
    </row>
    <row r="43" spans="1:9" s="517" customFormat="1" ht="99" customHeight="1" x14ac:dyDescent="0.25">
      <c r="A43" s="521">
        <v>3</v>
      </c>
      <c r="B43" s="445" t="s">
        <v>936</v>
      </c>
      <c r="C43" s="516">
        <v>1</v>
      </c>
      <c r="D43" s="516"/>
      <c r="E43" s="516"/>
      <c r="F43" s="516"/>
      <c r="G43" s="835" t="s">
        <v>1019</v>
      </c>
      <c r="H43" s="836"/>
      <c r="I43" s="837"/>
    </row>
    <row r="44" spans="1:9" s="517" customFormat="1" ht="106.8" customHeight="1" x14ac:dyDescent="0.25">
      <c r="A44" s="521">
        <v>4</v>
      </c>
      <c r="B44" s="445" t="s">
        <v>940</v>
      </c>
      <c r="C44" s="516">
        <v>1</v>
      </c>
      <c r="D44" s="516"/>
      <c r="E44" s="516"/>
      <c r="F44" s="516"/>
      <c r="G44" s="835" t="s">
        <v>1005</v>
      </c>
      <c r="H44" s="836"/>
      <c r="I44" s="837"/>
    </row>
    <row r="45" spans="1:9" s="54" customFormat="1" ht="73.95" customHeight="1" x14ac:dyDescent="0.25">
      <c r="A45" s="489">
        <v>5</v>
      </c>
      <c r="B45" s="445" t="s">
        <v>915</v>
      </c>
      <c r="C45" s="491">
        <v>1</v>
      </c>
      <c r="D45" s="491"/>
      <c r="E45" s="491"/>
      <c r="F45" s="491"/>
      <c r="G45" s="835" t="s">
        <v>1046</v>
      </c>
      <c r="H45" s="836"/>
      <c r="I45" s="837"/>
    </row>
    <row r="46" spans="1:9" s="517" customFormat="1" ht="78" customHeight="1" x14ac:dyDescent="0.25">
      <c r="A46" s="521">
        <v>6</v>
      </c>
      <c r="B46" s="508" t="s">
        <v>938</v>
      </c>
      <c r="C46" s="516">
        <v>1</v>
      </c>
      <c r="D46" s="516"/>
      <c r="E46" s="516"/>
      <c r="F46" s="516"/>
      <c r="G46" s="835" t="s">
        <v>1000</v>
      </c>
      <c r="H46" s="836"/>
      <c r="I46" s="837"/>
    </row>
    <row r="47" spans="1:9" s="54" customFormat="1" ht="91.8" customHeight="1" x14ac:dyDescent="0.25">
      <c r="A47" s="489">
        <v>7</v>
      </c>
      <c r="B47" s="508" t="s">
        <v>937</v>
      </c>
      <c r="C47" s="491">
        <v>1</v>
      </c>
      <c r="D47" s="491"/>
      <c r="E47" s="491"/>
      <c r="F47" s="491"/>
      <c r="G47" s="835" t="s">
        <v>1001</v>
      </c>
      <c r="H47" s="836"/>
      <c r="I47" s="837"/>
    </row>
    <row r="48" spans="1:9" s="54" customFormat="1" ht="73.95" customHeight="1" x14ac:dyDescent="0.25">
      <c r="A48" s="489">
        <v>8</v>
      </c>
      <c r="B48" s="508" t="s">
        <v>939</v>
      </c>
      <c r="C48" s="491">
        <v>1</v>
      </c>
      <c r="D48" s="491"/>
      <c r="E48" s="491"/>
      <c r="F48" s="491"/>
      <c r="G48" s="835" t="s">
        <v>959</v>
      </c>
      <c r="H48" s="836"/>
      <c r="I48" s="837"/>
    </row>
    <row r="49" spans="1:10" s="54" customFormat="1" ht="73.95" customHeight="1" x14ac:dyDescent="0.25">
      <c r="A49" s="489">
        <v>9</v>
      </c>
      <c r="B49" s="508" t="s">
        <v>974</v>
      </c>
      <c r="C49" s="491">
        <v>1</v>
      </c>
      <c r="D49" s="491"/>
      <c r="E49" s="491"/>
      <c r="F49" s="491"/>
      <c r="G49" s="835" t="s">
        <v>1047</v>
      </c>
      <c r="H49" s="836"/>
      <c r="I49" s="837"/>
    </row>
    <row r="50" spans="1:10" s="54" customFormat="1" ht="73.95" customHeight="1" x14ac:dyDescent="0.25">
      <c r="A50" s="489">
        <v>10</v>
      </c>
      <c r="B50" s="508" t="s">
        <v>975</v>
      </c>
      <c r="C50" s="491">
        <v>1</v>
      </c>
      <c r="D50" s="491"/>
      <c r="E50" s="491"/>
      <c r="F50" s="491"/>
      <c r="G50" s="835" t="s">
        <v>1048</v>
      </c>
      <c r="H50" s="836"/>
      <c r="I50" s="837"/>
    </row>
    <row r="51" spans="1:10" s="517" customFormat="1" ht="91.2" customHeight="1" x14ac:dyDescent="0.25">
      <c r="A51" s="521">
        <v>11</v>
      </c>
      <c r="B51" s="508" t="s">
        <v>976</v>
      </c>
      <c r="C51" s="516">
        <v>1</v>
      </c>
      <c r="D51" s="516"/>
      <c r="E51" s="516"/>
      <c r="F51" s="516"/>
      <c r="G51" s="835" t="s">
        <v>1049</v>
      </c>
      <c r="H51" s="836"/>
      <c r="I51" s="837"/>
    </row>
    <row r="52" spans="1:10" s="56" customFormat="1" ht="19.5" customHeight="1" x14ac:dyDescent="0.25">
      <c r="A52" s="496"/>
      <c r="B52" s="507" t="s">
        <v>930</v>
      </c>
      <c r="C52" s="495">
        <f>SUM(C41:C51)</f>
        <v>11</v>
      </c>
      <c r="D52" s="495">
        <f>SUM(D41:D51)</f>
        <v>0</v>
      </c>
      <c r="E52" s="495">
        <f>SUM(E41:E51)</f>
        <v>0</v>
      </c>
      <c r="F52" s="495">
        <f>SUM(F41:F51)</f>
        <v>0</v>
      </c>
      <c r="G52" s="845">
        <f>+C52+D52+E52+F52</f>
        <v>11</v>
      </c>
      <c r="H52" s="845"/>
      <c r="I52" s="845"/>
    </row>
    <row r="53" spans="1:10" ht="63.6" customHeight="1" x14ac:dyDescent="0.25">
      <c r="B53" s="846" t="s">
        <v>1024</v>
      </c>
      <c r="C53" s="846"/>
      <c r="D53" s="846"/>
      <c r="E53" s="846"/>
      <c r="F53" s="846"/>
      <c r="G53" s="846"/>
      <c r="H53" s="846"/>
      <c r="I53" s="846"/>
    </row>
    <row r="54" spans="1:10" ht="21.6" customHeight="1" x14ac:dyDescent="0.25">
      <c r="B54" s="542" t="s">
        <v>932</v>
      </c>
      <c r="C54" s="542"/>
      <c r="D54" s="542"/>
      <c r="E54" s="542"/>
      <c r="F54" s="542"/>
      <c r="G54" s="869">
        <v>0.15</v>
      </c>
      <c r="H54" s="869"/>
      <c r="I54" s="448">
        <f>+(C64+E64)*G54/G64</f>
        <v>0.15</v>
      </c>
    </row>
    <row r="55" spans="1:10" s="4" customFormat="1" ht="27" customHeight="1" x14ac:dyDescent="0.25">
      <c r="A55" s="443"/>
      <c r="B55" s="435" t="s">
        <v>923</v>
      </c>
      <c r="C55" s="433" t="s">
        <v>25</v>
      </c>
      <c r="D55" s="433" t="s">
        <v>26</v>
      </c>
      <c r="E55" s="433" t="s">
        <v>27</v>
      </c>
      <c r="F55" s="433" t="s">
        <v>28</v>
      </c>
      <c r="G55" s="452" t="s">
        <v>889</v>
      </c>
      <c r="H55" s="452" t="s">
        <v>890</v>
      </c>
      <c r="I55" s="452" t="s">
        <v>730</v>
      </c>
    </row>
    <row r="56" spans="1:10" s="500" customFormat="1" ht="35.4" customHeight="1" x14ac:dyDescent="0.25">
      <c r="A56" s="489">
        <v>1</v>
      </c>
      <c r="B56" s="423" t="s">
        <v>891</v>
      </c>
      <c r="C56" s="491">
        <v>1</v>
      </c>
      <c r="D56" s="491"/>
      <c r="E56" s="491"/>
      <c r="F56" s="491"/>
      <c r="G56" s="498">
        <v>0</v>
      </c>
      <c r="H56" s="498">
        <v>0</v>
      </c>
      <c r="I56" s="499" t="e">
        <f>+H56/G56</f>
        <v>#DIV/0!</v>
      </c>
    </row>
    <row r="57" spans="1:10" s="500" customFormat="1" ht="29.4" customHeight="1" x14ac:dyDescent="0.25">
      <c r="A57" s="489">
        <v>2</v>
      </c>
      <c r="B57" s="424" t="s">
        <v>916</v>
      </c>
      <c r="C57" s="491">
        <v>1</v>
      </c>
      <c r="D57" s="491"/>
      <c r="E57" s="491"/>
      <c r="F57" s="491"/>
      <c r="G57" s="498">
        <v>0</v>
      </c>
      <c r="H57" s="498">
        <v>0</v>
      </c>
      <c r="I57" s="499" t="e">
        <f t="shared" ref="I57:I62" si="0">+H57/G57</f>
        <v>#DIV/0!</v>
      </c>
    </row>
    <row r="58" spans="1:10" s="500" customFormat="1" ht="37.200000000000003" customHeight="1" x14ac:dyDescent="0.25">
      <c r="A58" s="489">
        <v>3</v>
      </c>
      <c r="B58" s="424" t="s">
        <v>943</v>
      </c>
      <c r="C58" s="491">
        <v>1</v>
      </c>
      <c r="D58" s="491"/>
      <c r="E58" s="491"/>
      <c r="F58" s="491"/>
      <c r="G58" s="498">
        <v>0</v>
      </c>
      <c r="H58" s="498">
        <v>0</v>
      </c>
      <c r="I58" s="499" t="e">
        <f t="shared" si="0"/>
        <v>#DIV/0!</v>
      </c>
    </row>
    <row r="59" spans="1:10" s="500" customFormat="1" ht="37.799999999999997" customHeight="1" x14ac:dyDescent="0.25">
      <c r="A59" s="489">
        <v>4</v>
      </c>
      <c r="B59" s="436" t="s">
        <v>917</v>
      </c>
      <c r="C59" s="491">
        <v>1</v>
      </c>
      <c r="D59" s="491"/>
      <c r="E59" s="491"/>
      <c r="F59" s="491"/>
      <c r="G59" s="498">
        <v>0</v>
      </c>
      <c r="H59" s="498">
        <v>0</v>
      </c>
      <c r="I59" s="499" t="e">
        <f t="shared" si="0"/>
        <v>#DIV/0!</v>
      </c>
      <c r="J59" s="500" t="s">
        <v>924</v>
      </c>
    </row>
    <row r="60" spans="1:10" s="500" customFormat="1" ht="33" customHeight="1" x14ac:dyDescent="0.25">
      <c r="A60" s="489">
        <v>5</v>
      </c>
      <c r="B60" s="436" t="s">
        <v>994</v>
      </c>
      <c r="C60" s="491">
        <v>1</v>
      </c>
      <c r="D60" s="491"/>
      <c r="E60" s="491"/>
      <c r="F60" s="491"/>
      <c r="G60" s="498">
        <v>18</v>
      </c>
      <c r="H60" s="498">
        <v>15</v>
      </c>
      <c r="I60" s="499">
        <f t="shared" si="0"/>
        <v>0.83333333333333337</v>
      </c>
    </row>
    <row r="61" spans="1:10" s="500" customFormat="1" ht="24.6" customHeight="1" x14ac:dyDescent="0.25">
      <c r="A61" s="489">
        <v>6</v>
      </c>
      <c r="B61" s="436" t="s">
        <v>892</v>
      </c>
      <c r="C61" s="491">
        <v>1</v>
      </c>
      <c r="D61" s="491"/>
      <c r="E61" s="491"/>
      <c r="F61" s="491"/>
      <c r="G61" s="498">
        <v>3</v>
      </c>
      <c r="H61" s="498">
        <v>3</v>
      </c>
      <c r="I61" s="499">
        <f t="shared" si="0"/>
        <v>1</v>
      </c>
    </row>
    <row r="62" spans="1:10" s="54" customFormat="1" ht="25.2" customHeight="1" x14ac:dyDescent="0.25">
      <c r="A62" s="489">
        <v>7</v>
      </c>
      <c r="B62" s="421" t="s">
        <v>893</v>
      </c>
      <c r="C62" s="491">
        <v>1</v>
      </c>
      <c r="D62" s="491"/>
      <c r="E62" s="491"/>
      <c r="F62" s="491"/>
      <c r="G62" s="498">
        <v>598</v>
      </c>
      <c r="H62" s="498">
        <v>581</v>
      </c>
      <c r="I62" s="499">
        <f t="shared" si="0"/>
        <v>0.97157190635451507</v>
      </c>
      <c r="J62" s="501"/>
    </row>
    <row r="63" spans="1:10" s="54" customFormat="1" ht="27" customHeight="1" x14ac:dyDescent="0.25">
      <c r="A63" s="489">
        <v>8</v>
      </c>
      <c r="B63" s="421" t="s">
        <v>894</v>
      </c>
      <c r="C63" s="491">
        <v>1</v>
      </c>
      <c r="D63" s="491"/>
      <c r="E63" s="491"/>
      <c r="F63" s="491"/>
      <c r="G63" s="498">
        <v>58</v>
      </c>
      <c r="H63" s="498">
        <v>56</v>
      </c>
      <c r="I63" s="499">
        <f>H63/G63</f>
        <v>0.96551724137931039</v>
      </c>
    </row>
    <row r="64" spans="1:10" s="56" customFormat="1" ht="24.6" customHeight="1" x14ac:dyDescent="0.25">
      <c r="A64" s="496"/>
      <c r="B64" s="502" t="s">
        <v>716</v>
      </c>
      <c r="C64" s="495">
        <f>SUM(C56:C63)</f>
        <v>8</v>
      </c>
      <c r="D64" s="495">
        <f>SUM(D56:D63)</f>
        <v>0</v>
      </c>
      <c r="E64" s="495">
        <f>SUM(E56:E63)</f>
        <v>0</v>
      </c>
      <c r="F64" s="495">
        <f>SUM(F56:F63)</f>
        <v>0</v>
      </c>
      <c r="G64" s="870">
        <f>+C64+D64+E64+F64</f>
        <v>8</v>
      </c>
      <c r="H64" s="871"/>
      <c r="I64" s="872"/>
    </row>
    <row r="65" spans="1:9" ht="46.2" customHeight="1" x14ac:dyDescent="0.25">
      <c r="B65" s="846" t="s">
        <v>1025</v>
      </c>
      <c r="C65" s="846"/>
      <c r="D65" s="846"/>
      <c r="E65" s="846"/>
      <c r="F65" s="846"/>
      <c r="G65" s="846"/>
      <c r="H65" s="846"/>
      <c r="I65" s="846"/>
    </row>
    <row r="66" spans="1:9" ht="26.4" customHeight="1" x14ac:dyDescent="0.25">
      <c r="B66" s="867" t="s">
        <v>933</v>
      </c>
      <c r="C66" s="867"/>
      <c r="D66" s="867"/>
      <c r="E66" s="867"/>
      <c r="F66" s="867"/>
      <c r="G66" s="869">
        <v>0.05</v>
      </c>
      <c r="H66" s="869"/>
      <c r="I66" s="453">
        <f>+(C70+E70)*G66/G70</f>
        <v>0.05</v>
      </c>
    </row>
    <row r="67" spans="1:9" ht="22.8" customHeight="1" x14ac:dyDescent="0.25">
      <c r="A67" s="444"/>
      <c r="B67" s="433" t="s">
        <v>24</v>
      </c>
      <c r="C67" s="433" t="s">
        <v>25</v>
      </c>
      <c r="D67" s="433" t="s">
        <v>26</v>
      </c>
      <c r="E67" s="433" t="s">
        <v>27</v>
      </c>
      <c r="F67" s="433" t="s">
        <v>28</v>
      </c>
      <c r="G67" s="841" t="s">
        <v>29</v>
      </c>
      <c r="H67" s="842"/>
      <c r="I67" s="843"/>
    </row>
    <row r="68" spans="1:9" s="54" customFormat="1" ht="51" customHeight="1" x14ac:dyDescent="0.25">
      <c r="A68" s="503">
        <v>1</v>
      </c>
      <c r="B68" s="504" t="s">
        <v>941</v>
      </c>
      <c r="C68" s="491">
        <v>1</v>
      </c>
      <c r="D68" s="491"/>
      <c r="E68" s="491"/>
      <c r="F68" s="491"/>
      <c r="G68" s="835" t="s">
        <v>1050</v>
      </c>
      <c r="H68" s="836"/>
      <c r="I68" s="837"/>
    </row>
    <row r="69" spans="1:9" s="54" customFormat="1" ht="58.8" customHeight="1" x14ac:dyDescent="0.25">
      <c r="A69" s="503">
        <v>2</v>
      </c>
      <c r="B69" s="434" t="s">
        <v>942</v>
      </c>
      <c r="C69" s="490">
        <v>1</v>
      </c>
      <c r="D69" s="490"/>
      <c r="E69" s="490"/>
      <c r="F69" s="490"/>
      <c r="G69" s="835" t="s">
        <v>1051</v>
      </c>
      <c r="H69" s="836"/>
      <c r="I69" s="837"/>
    </row>
    <row r="70" spans="1:9" s="56" customFormat="1" ht="25.8" customHeight="1" x14ac:dyDescent="0.25">
      <c r="A70" s="496"/>
      <c r="B70" s="437" t="s">
        <v>895</v>
      </c>
      <c r="C70" s="495">
        <f>SUM(C68:C69)</f>
        <v>2</v>
      </c>
      <c r="D70" s="495">
        <f>SUM(D68:D69)</f>
        <v>0</v>
      </c>
      <c r="E70" s="495">
        <f>SUM(E68:E69)</f>
        <v>0</v>
      </c>
      <c r="F70" s="495">
        <f>SUM(F68:F69)</f>
        <v>0</v>
      </c>
      <c r="G70" s="845">
        <f>+C70+D70+E70+F70</f>
        <v>2</v>
      </c>
      <c r="H70" s="845"/>
      <c r="I70" s="845"/>
    </row>
    <row r="71" spans="1:9" ht="46.2" customHeight="1" x14ac:dyDescent="0.25">
      <c r="B71" s="879" t="s">
        <v>1052</v>
      </c>
      <c r="C71" s="879"/>
      <c r="D71" s="879"/>
      <c r="E71" s="879"/>
      <c r="F71" s="879"/>
      <c r="G71" s="879"/>
      <c r="H71" s="879"/>
      <c r="I71" s="879"/>
    </row>
    <row r="72" spans="1:9" ht="16.8" customHeight="1" x14ac:dyDescent="0.25">
      <c r="B72" s="867" t="s">
        <v>934</v>
      </c>
      <c r="C72" s="867"/>
      <c r="D72" s="867"/>
      <c r="E72" s="867"/>
      <c r="F72" s="867"/>
      <c r="G72" s="869">
        <v>0.05</v>
      </c>
      <c r="H72" s="869"/>
      <c r="I72" s="453">
        <f>+(C82+E82)*G72/G82</f>
        <v>0.05</v>
      </c>
    </row>
    <row r="73" spans="1:9" ht="24" customHeight="1" x14ac:dyDescent="0.25">
      <c r="B73" s="438" t="s">
        <v>24</v>
      </c>
      <c r="C73" s="433" t="s">
        <v>25</v>
      </c>
      <c r="D73" s="433" t="s">
        <v>26</v>
      </c>
      <c r="E73" s="433" t="s">
        <v>27</v>
      </c>
      <c r="F73" s="433" t="s">
        <v>28</v>
      </c>
      <c r="G73" s="873" t="s">
        <v>944</v>
      </c>
      <c r="H73" s="874"/>
      <c r="I73" s="875"/>
    </row>
    <row r="74" spans="1:9" s="54" customFormat="1" ht="24" customHeight="1" x14ac:dyDescent="0.25">
      <c r="A74" s="489">
        <v>1</v>
      </c>
      <c r="B74" s="509" t="s">
        <v>561</v>
      </c>
      <c r="C74" s="491">
        <v>1</v>
      </c>
      <c r="D74" s="491"/>
      <c r="E74" s="491"/>
      <c r="F74" s="491"/>
      <c r="G74" s="835" t="s">
        <v>1053</v>
      </c>
      <c r="H74" s="836"/>
      <c r="I74" s="837"/>
    </row>
    <row r="75" spans="1:9" s="54" customFormat="1" ht="26.4" customHeight="1" x14ac:dyDescent="0.25">
      <c r="A75" s="489">
        <v>2</v>
      </c>
      <c r="B75" s="509" t="s">
        <v>553</v>
      </c>
      <c r="C75" s="491">
        <v>1</v>
      </c>
      <c r="D75" s="491"/>
      <c r="E75" s="491"/>
      <c r="F75" s="491"/>
      <c r="G75" s="835" t="s">
        <v>1054</v>
      </c>
      <c r="H75" s="836"/>
      <c r="I75" s="837"/>
    </row>
    <row r="76" spans="1:9" s="54" customFormat="1" ht="22.8" customHeight="1" x14ac:dyDescent="0.25">
      <c r="A76" s="489">
        <v>3</v>
      </c>
      <c r="B76" s="509" t="s">
        <v>896</v>
      </c>
      <c r="C76" s="491">
        <v>1</v>
      </c>
      <c r="D76" s="491"/>
      <c r="E76" s="491"/>
      <c r="F76" s="491"/>
      <c r="G76" s="835" t="s">
        <v>1002</v>
      </c>
      <c r="H76" s="836"/>
      <c r="I76" s="837"/>
    </row>
    <row r="77" spans="1:9" s="54" customFormat="1" ht="24" customHeight="1" x14ac:dyDescent="0.25">
      <c r="A77" s="489">
        <v>4</v>
      </c>
      <c r="B77" s="509" t="s">
        <v>897</v>
      </c>
      <c r="C77" s="491">
        <v>1</v>
      </c>
      <c r="D77" s="491"/>
      <c r="E77" s="491"/>
      <c r="F77" s="491"/>
      <c r="G77" s="835" t="s">
        <v>1016</v>
      </c>
      <c r="H77" s="836"/>
      <c r="I77" s="837"/>
    </row>
    <row r="78" spans="1:9" s="54" customFormat="1" ht="25.8" customHeight="1" x14ac:dyDescent="0.25">
      <c r="A78" s="489">
        <v>5</v>
      </c>
      <c r="B78" s="509" t="s">
        <v>564</v>
      </c>
      <c r="C78" s="491">
        <v>1</v>
      </c>
      <c r="D78" s="491"/>
      <c r="E78" s="491"/>
      <c r="F78" s="491"/>
      <c r="G78" s="835" t="s">
        <v>1017</v>
      </c>
      <c r="H78" s="836"/>
      <c r="I78" s="837"/>
    </row>
    <row r="79" spans="1:9" s="54" customFormat="1" ht="31.2" customHeight="1" x14ac:dyDescent="0.25">
      <c r="A79" s="489">
        <v>6</v>
      </c>
      <c r="B79" s="510" t="s">
        <v>557</v>
      </c>
      <c r="C79" s="491">
        <v>1</v>
      </c>
      <c r="D79" s="491"/>
      <c r="E79" s="491"/>
      <c r="F79" s="491"/>
      <c r="G79" s="835" t="s">
        <v>1014</v>
      </c>
      <c r="H79" s="836"/>
      <c r="I79" s="837"/>
    </row>
    <row r="80" spans="1:9" s="54" customFormat="1" ht="25.8" customHeight="1" x14ac:dyDescent="0.25">
      <c r="A80" s="489">
        <v>7</v>
      </c>
      <c r="B80" s="511" t="s">
        <v>759</v>
      </c>
      <c r="C80" s="491">
        <v>1</v>
      </c>
      <c r="D80" s="491"/>
      <c r="E80" s="491"/>
      <c r="F80" s="491"/>
      <c r="G80" s="835" t="s">
        <v>1055</v>
      </c>
      <c r="H80" s="836"/>
      <c r="I80" s="837"/>
    </row>
    <row r="81" spans="1:9" s="54" customFormat="1" ht="26.4" customHeight="1" x14ac:dyDescent="0.25">
      <c r="A81" s="489">
        <v>8</v>
      </c>
      <c r="B81" s="511" t="s">
        <v>717</v>
      </c>
      <c r="C81" s="491">
        <v>1</v>
      </c>
      <c r="D81" s="491"/>
      <c r="E81" s="491"/>
      <c r="F81" s="491"/>
      <c r="G81" s="835" t="s">
        <v>1056</v>
      </c>
      <c r="H81" s="836"/>
      <c r="I81" s="837"/>
    </row>
    <row r="82" spans="1:9" s="56" customFormat="1" ht="25.8" customHeight="1" x14ac:dyDescent="0.25">
      <c r="A82" s="496"/>
      <c r="B82" s="447" t="s">
        <v>884</v>
      </c>
      <c r="C82" s="512">
        <f>SUM(C74:C81)</f>
        <v>8</v>
      </c>
      <c r="D82" s="512">
        <f>SUM(D74:D81)</f>
        <v>0</v>
      </c>
      <c r="E82" s="512">
        <f>SUM(E74:E81)</f>
        <v>0</v>
      </c>
      <c r="F82" s="512">
        <f>SUM(F74:F81)</f>
        <v>0</v>
      </c>
      <c r="G82" s="876">
        <f>+C82+D82+E82+F82</f>
        <v>8</v>
      </c>
      <c r="H82" s="877"/>
      <c r="I82" s="878"/>
    </row>
    <row r="83" spans="1:9" ht="33.6" customHeight="1" x14ac:dyDescent="0.25">
      <c r="B83" s="846" t="s">
        <v>1057</v>
      </c>
      <c r="C83" s="846"/>
      <c r="D83" s="846"/>
      <c r="E83" s="846"/>
      <c r="F83" s="846"/>
      <c r="G83" s="846"/>
      <c r="H83" s="846"/>
      <c r="I83" s="846"/>
    </row>
    <row r="84" spans="1:9" ht="24.6" customHeight="1" x14ac:dyDescent="0.25">
      <c r="B84" s="867" t="s">
        <v>466</v>
      </c>
      <c r="C84" s="867"/>
      <c r="D84" s="867"/>
      <c r="E84" s="867"/>
      <c r="F84" s="867"/>
      <c r="G84" s="840">
        <v>0.1</v>
      </c>
      <c r="H84" s="840"/>
      <c r="I84" s="459">
        <f>+(C91+E91)*G84/G91</f>
        <v>6.0000000000000012E-2</v>
      </c>
    </row>
    <row r="85" spans="1:9" ht="25.2" customHeight="1" thickBot="1" x14ac:dyDescent="0.3">
      <c r="B85" s="430" t="s">
        <v>24</v>
      </c>
      <c r="C85" s="433" t="s">
        <v>25</v>
      </c>
      <c r="D85" s="433" t="s">
        <v>26</v>
      </c>
      <c r="E85" s="433" t="s">
        <v>27</v>
      </c>
      <c r="F85" s="433" t="s">
        <v>28</v>
      </c>
      <c r="G85" s="841" t="s">
        <v>29</v>
      </c>
      <c r="H85" s="842"/>
      <c r="I85" s="843"/>
    </row>
    <row r="86" spans="1:9" s="517" customFormat="1" ht="29.4" customHeight="1" x14ac:dyDescent="0.25">
      <c r="A86" s="521">
        <v>1</v>
      </c>
      <c r="B86" s="425" t="s">
        <v>898</v>
      </c>
      <c r="C86" s="513">
        <v>1</v>
      </c>
      <c r="D86" s="516"/>
      <c r="E86" s="516"/>
      <c r="F86" s="516"/>
      <c r="G86" s="835" t="s">
        <v>977</v>
      </c>
      <c r="H86" s="836"/>
      <c r="I86" s="837"/>
    </row>
    <row r="87" spans="1:9" s="517" customFormat="1" ht="28.8" customHeight="1" x14ac:dyDescent="0.25">
      <c r="A87" s="521">
        <v>2</v>
      </c>
      <c r="B87" s="426" t="s">
        <v>978</v>
      </c>
      <c r="C87" s="513"/>
      <c r="D87" s="516"/>
      <c r="E87" s="516"/>
      <c r="F87" s="516">
        <v>1</v>
      </c>
      <c r="G87" s="835" t="s">
        <v>1020</v>
      </c>
      <c r="H87" s="836"/>
      <c r="I87" s="837"/>
    </row>
    <row r="88" spans="1:9" s="517" customFormat="1" ht="42.6" customHeight="1" x14ac:dyDescent="0.25">
      <c r="A88" s="521">
        <v>3</v>
      </c>
      <c r="B88" s="439" t="s">
        <v>945</v>
      </c>
      <c r="C88" s="497"/>
      <c r="D88" s="522">
        <v>1</v>
      </c>
      <c r="E88" s="522"/>
      <c r="F88" s="522"/>
      <c r="G88" s="835" t="s">
        <v>1058</v>
      </c>
      <c r="H88" s="836"/>
      <c r="I88" s="837"/>
    </row>
    <row r="89" spans="1:9" s="517" customFormat="1" ht="47.4" customHeight="1" x14ac:dyDescent="0.25">
      <c r="A89" s="521">
        <v>4</v>
      </c>
      <c r="B89" s="426" t="s">
        <v>946</v>
      </c>
      <c r="C89" s="497">
        <v>1</v>
      </c>
      <c r="D89" s="522"/>
      <c r="E89" s="522"/>
      <c r="F89" s="522"/>
      <c r="G89" s="835" t="s">
        <v>979</v>
      </c>
      <c r="H89" s="836"/>
      <c r="I89" s="837"/>
    </row>
    <row r="90" spans="1:9" s="54" customFormat="1" ht="45" customHeight="1" thickBot="1" x14ac:dyDescent="0.3">
      <c r="A90" s="489">
        <v>5</v>
      </c>
      <c r="B90" s="515" t="s">
        <v>899</v>
      </c>
      <c r="C90" s="497">
        <v>1</v>
      </c>
      <c r="D90" s="490"/>
      <c r="E90" s="490"/>
      <c r="F90" s="490"/>
      <c r="G90" s="835" t="s">
        <v>1059</v>
      </c>
      <c r="H90" s="836"/>
      <c r="I90" s="837"/>
    </row>
    <row r="91" spans="1:9" s="56" customFormat="1" ht="25.8" customHeight="1" x14ac:dyDescent="0.25">
      <c r="A91" s="496"/>
      <c r="B91" s="514" t="s">
        <v>340</v>
      </c>
      <c r="C91" s="495">
        <f>SUM(C86:C90)</f>
        <v>3</v>
      </c>
      <c r="D91" s="495">
        <f>SUM(D86:D90)</f>
        <v>1</v>
      </c>
      <c r="E91" s="495">
        <f>SUM(E86:E90)</f>
        <v>0</v>
      </c>
      <c r="F91" s="495">
        <f>SUM(F86:F90)</f>
        <v>1</v>
      </c>
      <c r="G91" s="845">
        <f>+C91+D91+E91+F91</f>
        <v>5</v>
      </c>
      <c r="H91" s="845"/>
      <c r="I91" s="845"/>
    </row>
    <row r="92" spans="1:9" ht="60" customHeight="1" x14ac:dyDescent="0.25">
      <c r="B92" s="846" t="s">
        <v>1090</v>
      </c>
      <c r="C92" s="846"/>
      <c r="D92" s="846"/>
      <c r="E92" s="846"/>
      <c r="F92" s="846"/>
      <c r="G92" s="846"/>
      <c r="H92" s="846"/>
      <c r="I92" s="846"/>
    </row>
    <row r="93" spans="1:9" ht="26.4" customHeight="1" x14ac:dyDescent="0.25">
      <c r="B93" s="867" t="s">
        <v>341</v>
      </c>
      <c r="C93" s="867"/>
      <c r="D93" s="867"/>
      <c r="E93" s="867"/>
      <c r="F93" s="867"/>
      <c r="G93" s="838">
        <v>0.12</v>
      </c>
      <c r="H93" s="839"/>
      <c r="I93" s="459">
        <f>+(C102+E102)*G93/G102</f>
        <v>0.10285714285714286</v>
      </c>
    </row>
    <row r="94" spans="1:9" ht="37.200000000000003" customHeight="1" thickBot="1" x14ac:dyDescent="0.3">
      <c r="B94" s="433" t="s">
        <v>24</v>
      </c>
      <c r="C94" s="433" t="s">
        <v>25</v>
      </c>
      <c r="D94" s="433" t="s">
        <v>26</v>
      </c>
      <c r="E94" s="433" t="s">
        <v>27</v>
      </c>
      <c r="F94" s="433" t="s">
        <v>28</v>
      </c>
      <c r="G94" s="841" t="s">
        <v>29</v>
      </c>
      <c r="H94" s="842"/>
      <c r="I94" s="843"/>
    </row>
    <row r="95" spans="1:9" s="54" customFormat="1" ht="43.2" customHeight="1" thickBot="1" x14ac:dyDescent="0.3">
      <c r="A95" s="489">
        <v>1</v>
      </c>
      <c r="B95" s="492" t="s">
        <v>900</v>
      </c>
      <c r="C95" s="491">
        <v>1</v>
      </c>
      <c r="D95" s="491"/>
      <c r="E95" s="491"/>
      <c r="F95" s="491"/>
      <c r="G95" s="835" t="s">
        <v>1015</v>
      </c>
      <c r="H95" s="836"/>
      <c r="I95" s="837"/>
    </row>
    <row r="96" spans="1:9" s="54" customFormat="1" ht="58.2" customHeight="1" x14ac:dyDescent="0.25">
      <c r="A96" s="489">
        <v>2</v>
      </c>
      <c r="B96" s="493" t="s">
        <v>901</v>
      </c>
      <c r="C96" s="491">
        <v>1</v>
      </c>
      <c r="D96" s="491"/>
      <c r="E96" s="491"/>
      <c r="F96" s="491"/>
      <c r="G96" s="835" t="s">
        <v>1060</v>
      </c>
      <c r="H96" s="836"/>
      <c r="I96" s="837"/>
    </row>
    <row r="97" spans="1:9" s="517" customFormat="1" ht="57.6" customHeight="1" x14ac:dyDescent="0.25">
      <c r="A97" s="521">
        <v>3</v>
      </c>
      <c r="B97" s="494" t="s">
        <v>947</v>
      </c>
      <c r="C97" s="522">
        <v>1</v>
      </c>
      <c r="D97" s="522"/>
      <c r="E97" s="522"/>
      <c r="F97" s="522"/>
      <c r="G97" s="835" t="s">
        <v>1021</v>
      </c>
      <c r="H97" s="836"/>
      <c r="I97" s="837"/>
    </row>
    <row r="98" spans="1:9" s="54" customFormat="1" ht="88.8" customHeight="1" x14ac:dyDescent="0.25">
      <c r="A98" s="489">
        <v>4</v>
      </c>
      <c r="B98" s="434" t="s">
        <v>902</v>
      </c>
      <c r="C98" s="490"/>
      <c r="D98" s="490"/>
      <c r="E98" s="490">
        <v>1</v>
      </c>
      <c r="F98" s="490"/>
      <c r="G98" s="835" t="s">
        <v>1063</v>
      </c>
      <c r="H98" s="836"/>
      <c r="I98" s="837"/>
    </row>
    <row r="99" spans="1:9" s="517" customFormat="1" ht="55.8" customHeight="1" x14ac:dyDescent="0.25">
      <c r="A99" s="521">
        <v>5</v>
      </c>
      <c r="B99" s="440" t="s">
        <v>948</v>
      </c>
      <c r="C99" s="522"/>
      <c r="D99" s="522">
        <v>1</v>
      </c>
      <c r="E99" s="522"/>
      <c r="F99" s="522"/>
      <c r="G99" s="835" t="s">
        <v>1061</v>
      </c>
      <c r="H99" s="836"/>
      <c r="I99" s="837"/>
    </row>
    <row r="100" spans="1:9" s="527" customFormat="1" ht="61.2" customHeight="1" x14ac:dyDescent="0.25">
      <c r="A100" s="524">
        <v>6</v>
      </c>
      <c r="B100" s="525" t="s">
        <v>961</v>
      </c>
      <c r="C100" s="526">
        <v>1</v>
      </c>
      <c r="D100" s="526"/>
      <c r="E100" s="526"/>
      <c r="F100" s="526"/>
      <c r="G100" s="856" t="s">
        <v>1062</v>
      </c>
      <c r="H100" s="857"/>
      <c r="I100" s="858"/>
    </row>
    <row r="101" spans="1:9" s="517" customFormat="1" ht="48" customHeight="1" x14ac:dyDescent="0.25">
      <c r="A101" s="521">
        <v>7</v>
      </c>
      <c r="B101" s="440" t="s">
        <v>949</v>
      </c>
      <c r="C101" s="522">
        <v>1</v>
      </c>
      <c r="D101" s="522"/>
      <c r="E101" s="522"/>
      <c r="F101" s="522"/>
      <c r="G101" s="835" t="s">
        <v>995</v>
      </c>
      <c r="H101" s="836"/>
      <c r="I101" s="837"/>
    </row>
    <row r="102" spans="1:9" s="56" customFormat="1" ht="29.4" customHeight="1" x14ac:dyDescent="0.25">
      <c r="A102" s="496"/>
      <c r="B102" s="437" t="s">
        <v>343</v>
      </c>
      <c r="C102" s="495">
        <f>SUM(C95:C101)</f>
        <v>5</v>
      </c>
      <c r="D102" s="495">
        <f>SUM(D95:D101)</f>
        <v>1</v>
      </c>
      <c r="E102" s="495">
        <f>SUM(E95:E101)</f>
        <v>1</v>
      </c>
      <c r="F102" s="495">
        <f>SUM(F95:F101)</f>
        <v>0</v>
      </c>
      <c r="G102" s="845">
        <f>+C102+D102+E102+F102</f>
        <v>7</v>
      </c>
      <c r="H102" s="845"/>
      <c r="I102" s="845"/>
    </row>
    <row r="103" spans="1:9" ht="60.6" customHeight="1" x14ac:dyDescent="0.25">
      <c r="B103" s="603" t="s">
        <v>1064</v>
      </c>
      <c r="C103" s="603"/>
      <c r="D103" s="603"/>
      <c r="E103" s="603"/>
      <c r="F103" s="603"/>
      <c r="G103" s="603"/>
      <c r="H103" s="603"/>
      <c r="I103" s="603"/>
    </row>
    <row r="104" spans="1:9" ht="31.2" customHeight="1" x14ac:dyDescent="0.25">
      <c r="B104" s="867" t="s">
        <v>344</v>
      </c>
      <c r="C104" s="867"/>
      <c r="D104" s="867"/>
      <c r="E104" s="867"/>
      <c r="F104" s="867"/>
      <c r="G104" s="840">
        <v>0.2</v>
      </c>
      <c r="H104" s="840"/>
      <c r="I104" s="459">
        <f>+(C128+D128)*G104/G128</f>
        <v>0.19090909090909092</v>
      </c>
    </row>
    <row r="105" spans="1:9" ht="28.8" customHeight="1" x14ac:dyDescent="0.25">
      <c r="B105" s="433" t="s">
        <v>24</v>
      </c>
      <c r="C105" s="433" t="s">
        <v>25</v>
      </c>
      <c r="D105" s="433" t="s">
        <v>26</v>
      </c>
      <c r="E105" s="433" t="s">
        <v>27</v>
      </c>
      <c r="F105" s="433" t="s">
        <v>28</v>
      </c>
      <c r="G105" s="841" t="s">
        <v>29</v>
      </c>
      <c r="H105" s="842"/>
      <c r="I105" s="843"/>
    </row>
    <row r="106" spans="1:9" s="517" customFormat="1" ht="52.8" customHeight="1" x14ac:dyDescent="0.25">
      <c r="A106" s="521">
        <v>1</v>
      </c>
      <c r="B106" s="519" t="s">
        <v>918</v>
      </c>
      <c r="C106" s="516">
        <v>1</v>
      </c>
      <c r="D106" s="516"/>
      <c r="E106" s="516"/>
      <c r="F106" s="516"/>
      <c r="G106" s="835" t="s">
        <v>999</v>
      </c>
      <c r="H106" s="836"/>
      <c r="I106" s="837"/>
    </row>
    <row r="107" spans="1:9" s="517" customFormat="1" ht="50.4" customHeight="1" x14ac:dyDescent="0.25">
      <c r="A107" s="521">
        <v>2</v>
      </c>
      <c r="B107" s="518" t="s">
        <v>903</v>
      </c>
      <c r="C107" s="516">
        <v>1</v>
      </c>
      <c r="D107" s="516"/>
      <c r="E107" s="516"/>
      <c r="F107" s="516"/>
      <c r="G107" s="835" t="s">
        <v>1065</v>
      </c>
      <c r="H107" s="836"/>
      <c r="I107" s="837"/>
    </row>
    <row r="108" spans="1:9" s="517" customFormat="1" ht="54" customHeight="1" x14ac:dyDescent="0.25">
      <c r="A108" s="521">
        <v>3</v>
      </c>
      <c r="B108" s="519" t="s">
        <v>919</v>
      </c>
      <c r="C108" s="516">
        <v>1</v>
      </c>
      <c r="D108" s="516"/>
      <c r="E108" s="516"/>
      <c r="F108" s="516"/>
      <c r="G108" s="835" t="s">
        <v>1066</v>
      </c>
      <c r="H108" s="836"/>
      <c r="I108" s="837"/>
    </row>
    <row r="109" spans="1:9" s="54" customFormat="1" ht="39.6" customHeight="1" x14ac:dyDescent="0.25">
      <c r="A109" s="489">
        <v>4</v>
      </c>
      <c r="B109" s="422" t="s">
        <v>904</v>
      </c>
      <c r="C109" s="491">
        <v>1</v>
      </c>
      <c r="D109" s="491"/>
      <c r="E109" s="491"/>
      <c r="F109" s="491"/>
      <c r="G109" s="835" t="s">
        <v>962</v>
      </c>
      <c r="H109" s="836"/>
      <c r="I109" s="837"/>
    </row>
    <row r="110" spans="1:9" s="54" customFormat="1" ht="98.4" customHeight="1" x14ac:dyDescent="0.25">
      <c r="A110" s="489">
        <v>5</v>
      </c>
      <c r="B110" s="494" t="s">
        <v>935</v>
      </c>
      <c r="C110" s="491">
        <v>1</v>
      </c>
      <c r="D110" s="491"/>
      <c r="E110" s="491"/>
      <c r="F110" s="491"/>
      <c r="G110" s="835" t="s">
        <v>1067</v>
      </c>
      <c r="H110" s="836"/>
      <c r="I110" s="837"/>
    </row>
    <row r="111" spans="1:9" s="517" customFormat="1" ht="51.6" customHeight="1" x14ac:dyDescent="0.25">
      <c r="A111" s="521">
        <v>6</v>
      </c>
      <c r="B111" s="518" t="s">
        <v>950</v>
      </c>
      <c r="C111" s="516">
        <v>1</v>
      </c>
      <c r="D111" s="516"/>
      <c r="E111" s="516"/>
      <c r="F111" s="516"/>
      <c r="G111" s="835" t="s">
        <v>980</v>
      </c>
      <c r="H111" s="836"/>
      <c r="I111" s="837"/>
    </row>
    <row r="112" spans="1:9" s="517" customFormat="1" ht="73.2" customHeight="1" x14ac:dyDescent="0.25">
      <c r="A112" s="521">
        <v>7</v>
      </c>
      <c r="B112" s="518" t="s">
        <v>920</v>
      </c>
      <c r="C112" s="516">
        <v>1</v>
      </c>
      <c r="D112" s="516"/>
      <c r="E112" s="516"/>
      <c r="F112" s="516"/>
      <c r="G112" s="835" t="s">
        <v>1068</v>
      </c>
      <c r="H112" s="836"/>
      <c r="I112" s="837"/>
    </row>
    <row r="113" spans="1:9" s="517" customFormat="1" ht="45" customHeight="1" x14ac:dyDescent="0.25">
      <c r="A113" s="521">
        <v>8</v>
      </c>
      <c r="B113" s="518" t="s">
        <v>952</v>
      </c>
      <c r="C113" s="516">
        <v>1</v>
      </c>
      <c r="D113" s="516"/>
      <c r="E113" s="516"/>
      <c r="F113" s="516"/>
      <c r="G113" s="835" t="s">
        <v>1069</v>
      </c>
      <c r="H113" s="836"/>
      <c r="I113" s="837"/>
    </row>
    <row r="114" spans="1:9" s="517" customFormat="1" ht="33.6" customHeight="1" x14ac:dyDescent="0.25">
      <c r="A114" s="521">
        <v>9</v>
      </c>
      <c r="B114" s="518" t="s">
        <v>951</v>
      </c>
      <c r="C114" s="516">
        <v>1</v>
      </c>
      <c r="D114" s="516"/>
      <c r="E114" s="516"/>
      <c r="F114" s="516"/>
      <c r="G114" s="835" t="s">
        <v>998</v>
      </c>
      <c r="H114" s="836"/>
      <c r="I114" s="837"/>
    </row>
    <row r="115" spans="1:9" s="54" customFormat="1" ht="42.6" customHeight="1" x14ac:dyDescent="0.25">
      <c r="A115" s="489">
        <v>10</v>
      </c>
      <c r="B115" s="421" t="s">
        <v>1003</v>
      </c>
      <c r="C115" s="491">
        <v>1</v>
      </c>
      <c r="D115" s="491"/>
      <c r="E115" s="491"/>
      <c r="F115" s="491"/>
      <c r="G115" s="835" t="s">
        <v>1070</v>
      </c>
      <c r="H115" s="836"/>
      <c r="I115" s="837"/>
    </row>
    <row r="116" spans="1:9" s="54" customFormat="1" ht="71.400000000000006" customHeight="1" x14ac:dyDescent="0.25">
      <c r="A116" s="489">
        <v>11</v>
      </c>
      <c r="B116" s="421" t="s">
        <v>905</v>
      </c>
      <c r="C116" s="491"/>
      <c r="D116" s="491">
        <v>1</v>
      </c>
      <c r="E116" s="491"/>
      <c r="F116" s="491"/>
      <c r="G116" s="835" t="s">
        <v>1071</v>
      </c>
      <c r="H116" s="836"/>
      <c r="I116" s="837"/>
    </row>
    <row r="117" spans="1:9" s="54" customFormat="1" ht="30" customHeight="1" x14ac:dyDescent="0.25">
      <c r="A117" s="489">
        <v>12</v>
      </c>
      <c r="B117" s="421" t="s">
        <v>906</v>
      </c>
      <c r="C117" s="491">
        <v>1</v>
      </c>
      <c r="D117" s="491"/>
      <c r="E117" s="491"/>
      <c r="F117" s="491"/>
      <c r="G117" s="835" t="s">
        <v>996</v>
      </c>
      <c r="H117" s="836"/>
      <c r="I117" s="837"/>
    </row>
    <row r="118" spans="1:9" s="517" customFormat="1" ht="51.6" customHeight="1" x14ac:dyDescent="0.25">
      <c r="A118" s="521">
        <v>13</v>
      </c>
      <c r="B118" s="518" t="s">
        <v>981</v>
      </c>
      <c r="C118" s="516"/>
      <c r="D118" s="516">
        <v>1</v>
      </c>
      <c r="E118" s="516"/>
      <c r="F118" s="516"/>
      <c r="G118" s="835" t="s">
        <v>1072</v>
      </c>
      <c r="H118" s="836"/>
      <c r="I118" s="837"/>
    </row>
    <row r="119" spans="1:9" s="54" customFormat="1" ht="78.599999999999994" customHeight="1" x14ac:dyDescent="0.25">
      <c r="A119" s="489">
        <v>14</v>
      </c>
      <c r="B119" s="434" t="s">
        <v>982</v>
      </c>
      <c r="C119" s="491">
        <v>1</v>
      </c>
      <c r="D119" s="491"/>
      <c r="E119" s="491"/>
      <c r="F119" s="491"/>
      <c r="G119" s="835" t="s">
        <v>1073</v>
      </c>
      <c r="H119" s="836"/>
      <c r="I119" s="837"/>
    </row>
    <row r="120" spans="1:9" s="54" customFormat="1" ht="45.6" customHeight="1" x14ac:dyDescent="0.25">
      <c r="A120" s="489">
        <v>15</v>
      </c>
      <c r="B120" s="434" t="s">
        <v>983</v>
      </c>
      <c r="C120" s="491">
        <v>1</v>
      </c>
      <c r="D120" s="491"/>
      <c r="E120" s="491"/>
      <c r="F120" s="491"/>
      <c r="G120" s="835" t="s">
        <v>1074</v>
      </c>
      <c r="H120" s="836"/>
      <c r="I120" s="837"/>
    </row>
    <row r="121" spans="1:9" s="517" customFormat="1" ht="57" customHeight="1" x14ac:dyDescent="0.25">
      <c r="A121" s="521">
        <v>16</v>
      </c>
      <c r="B121" s="520" t="s">
        <v>984</v>
      </c>
      <c r="C121" s="522">
        <v>1</v>
      </c>
      <c r="D121" s="522"/>
      <c r="E121" s="522"/>
      <c r="F121" s="522"/>
      <c r="G121" s="835" t="s">
        <v>1075</v>
      </c>
      <c r="H121" s="836"/>
      <c r="I121" s="837"/>
    </row>
    <row r="122" spans="1:9" s="517" customFormat="1" ht="99.6" customHeight="1" x14ac:dyDescent="0.25">
      <c r="A122" s="521">
        <v>17</v>
      </c>
      <c r="B122" s="520" t="s">
        <v>985</v>
      </c>
      <c r="C122" s="522">
        <v>1</v>
      </c>
      <c r="D122" s="522"/>
      <c r="E122" s="522"/>
      <c r="F122" s="522"/>
      <c r="G122" s="835" t="s">
        <v>1076</v>
      </c>
      <c r="H122" s="836"/>
      <c r="I122" s="837"/>
    </row>
    <row r="123" spans="1:9" s="54" customFormat="1" ht="53.4" customHeight="1" x14ac:dyDescent="0.25">
      <c r="A123" s="489">
        <v>18</v>
      </c>
      <c r="B123" s="434" t="s">
        <v>960</v>
      </c>
      <c r="C123" s="490">
        <v>1</v>
      </c>
      <c r="D123" s="490"/>
      <c r="E123" s="490"/>
      <c r="F123" s="490"/>
      <c r="G123" s="835" t="s">
        <v>1077</v>
      </c>
      <c r="H123" s="836"/>
      <c r="I123" s="837"/>
    </row>
    <row r="124" spans="1:9" s="54" customFormat="1" ht="40.200000000000003" customHeight="1" x14ac:dyDescent="0.25">
      <c r="A124" s="489">
        <v>19</v>
      </c>
      <c r="B124" s="434" t="s">
        <v>986</v>
      </c>
      <c r="C124" s="490">
        <v>1</v>
      </c>
      <c r="D124" s="490"/>
      <c r="E124" s="490"/>
      <c r="F124" s="490"/>
      <c r="G124" s="835" t="s">
        <v>1078</v>
      </c>
      <c r="H124" s="836"/>
      <c r="I124" s="837"/>
    </row>
    <row r="125" spans="1:9" s="54" customFormat="1" ht="72.599999999999994" customHeight="1" x14ac:dyDescent="0.25">
      <c r="A125" s="489">
        <v>20</v>
      </c>
      <c r="B125" s="434" t="s">
        <v>957</v>
      </c>
      <c r="C125" s="490">
        <v>1</v>
      </c>
      <c r="D125" s="490"/>
      <c r="E125" s="490"/>
      <c r="F125" s="490"/>
      <c r="G125" s="835" t="s">
        <v>1079</v>
      </c>
      <c r="H125" s="836"/>
      <c r="I125" s="837"/>
    </row>
    <row r="126" spans="1:9" s="54" customFormat="1" ht="64.8" customHeight="1" x14ac:dyDescent="0.25">
      <c r="A126" s="489">
        <v>21</v>
      </c>
      <c r="B126" s="434" t="s">
        <v>956</v>
      </c>
      <c r="C126" s="490">
        <v>1</v>
      </c>
      <c r="D126" s="490"/>
      <c r="E126" s="490"/>
      <c r="F126" s="490"/>
      <c r="G126" s="835" t="s">
        <v>1018</v>
      </c>
      <c r="H126" s="836"/>
      <c r="I126" s="837"/>
    </row>
    <row r="127" spans="1:9" s="517" customFormat="1" ht="81" customHeight="1" x14ac:dyDescent="0.25">
      <c r="A127" s="521">
        <v>22</v>
      </c>
      <c r="B127" s="520" t="s">
        <v>907</v>
      </c>
      <c r="C127" s="522"/>
      <c r="D127" s="522"/>
      <c r="E127" s="522"/>
      <c r="F127" s="522">
        <v>1</v>
      </c>
      <c r="G127" s="847" t="s">
        <v>1080</v>
      </c>
      <c r="H127" s="836"/>
      <c r="I127" s="837"/>
    </row>
    <row r="128" spans="1:9" s="56" customFormat="1" ht="23.4" customHeight="1" x14ac:dyDescent="0.25">
      <c r="A128" s="496"/>
      <c r="B128" s="437" t="s">
        <v>353</v>
      </c>
      <c r="C128" s="495">
        <f>SUM(C106:C127)</f>
        <v>19</v>
      </c>
      <c r="D128" s="495">
        <f>SUM(D106:D127)</f>
        <v>2</v>
      </c>
      <c r="E128" s="495">
        <f>SUM(E106:E127)</f>
        <v>0</v>
      </c>
      <c r="F128" s="495">
        <f>SUM(F106:F127)</f>
        <v>1</v>
      </c>
      <c r="G128" s="845">
        <f>+C128+D128+E128+F128</f>
        <v>22</v>
      </c>
      <c r="H128" s="845"/>
      <c r="I128" s="845"/>
    </row>
    <row r="129" spans="1:9" ht="74.400000000000006" customHeight="1" x14ac:dyDescent="0.25">
      <c r="B129" s="846" t="s">
        <v>1081</v>
      </c>
      <c r="C129" s="846"/>
      <c r="D129" s="846"/>
      <c r="E129" s="846"/>
      <c r="F129" s="846"/>
      <c r="G129" s="846"/>
      <c r="H129" s="846"/>
      <c r="I129" s="846"/>
    </row>
    <row r="130" spans="1:9" ht="31.8" customHeight="1" x14ac:dyDescent="0.25">
      <c r="B130" s="844" t="s">
        <v>354</v>
      </c>
      <c r="C130" s="844"/>
      <c r="D130" s="844"/>
      <c r="E130" s="844"/>
      <c r="F130" s="844"/>
      <c r="G130" s="840">
        <v>0.15</v>
      </c>
      <c r="H130" s="840"/>
      <c r="I130" s="459">
        <f>+(C144+E144)*G130/G144</f>
        <v>9.5454545454545459E-2</v>
      </c>
    </row>
    <row r="131" spans="1:9" ht="29.4" customHeight="1" x14ac:dyDescent="0.25">
      <c r="B131" s="433" t="s">
        <v>24</v>
      </c>
      <c r="C131" s="433" t="s">
        <v>25</v>
      </c>
      <c r="D131" s="433" t="s">
        <v>26</v>
      </c>
      <c r="E131" s="433" t="s">
        <v>27</v>
      </c>
      <c r="F131" s="433" t="s">
        <v>28</v>
      </c>
      <c r="G131" s="841" t="s">
        <v>29</v>
      </c>
      <c r="H131" s="842"/>
      <c r="I131" s="843"/>
    </row>
    <row r="132" spans="1:9" ht="24.6" customHeight="1" x14ac:dyDescent="0.25">
      <c r="B132" s="429"/>
      <c r="C132" s="433"/>
      <c r="D132" s="433"/>
      <c r="E132" s="433"/>
      <c r="F132" s="433"/>
      <c r="G132" s="454"/>
      <c r="H132" s="455"/>
      <c r="I132" s="456"/>
    </row>
    <row r="133" spans="1:9" s="54" customFormat="1" ht="67.8" customHeight="1" x14ac:dyDescent="0.25">
      <c r="A133" s="489">
        <v>1</v>
      </c>
      <c r="B133" s="422" t="s">
        <v>997</v>
      </c>
      <c r="C133" s="491"/>
      <c r="D133" s="491">
        <v>1</v>
      </c>
      <c r="E133" s="491"/>
      <c r="F133" s="491"/>
      <c r="G133" s="835" t="s">
        <v>1082</v>
      </c>
      <c r="H133" s="836"/>
      <c r="I133" s="837"/>
    </row>
    <row r="134" spans="1:9" s="517" customFormat="1" ht="37.200000000000003" customHeight="1" x14ac:dyDescent="0.25">
      <c r="A134" s="521">
        <v>2</v>
      </c>
      <c r="B134" s="519" t="s">
        <v>908</v>
      </c>
      <c r="C134" s="516">
        <v>1</v>
      </c>
      <c r="D134" s="516"/>
      <c r="E134" s="516"/>
      <c r="F134" s="516"/>
      <c r="G134" s="835" t="s">
        <v>1083</v>
      </c>
      <c r="H134" s="836"/>
      <c r="I134" s="837"/>
    </row>
    <row r="135" spans="1:9" s="517" customFormat="1" ht="36.6" customHeight="1" x14ac:dyDescent="0.25">
      <c r="A135" s="521">
        <v>3</v>
      </c>
      <c r="B135" s="519" t="s">
        <v>953</v>
      </c>
      <c r="C135" s="516">
        <v>1</v>
      </c>
      <c r="D135" s="516"/>
      <c r="E135" s="516"/>
      <c r="F135" s="516"/>
      <c r="G135" s="835" t="s">
        <v>987</v>
      </c>
      <c r="H135" s="836"/>
      <c r="I135" s="837"/>
    </row>
    <row r="136" spans="1:9" s="517" customFormat="1" ht="48" customHeight="1" x14ac:dyDescent="0.25">
      <c r="A136" s="521">
        <v>4</v>
      </c>
      <c r="B136" s="518" t="s">
        <v>988</v>
      </c>
      <c r="C136" s="516">
        <v>1</v>
      </c>
      <c r="D136" s="516"/>
      <c r="E136" s="516"/>
      <c r="F136" s="516"/>
      <c r="G136" s="835" t="s">
        <v>963</v>
      </c>
      <c r="H136" s="836"/>
      <c r="I136" s="837"/>
    </row>
    <row r="137" spans="1:9" s="517" customFormat="1" ht="42" customHeight="1" x14ac:dyDescent="0.25">
      <c r="A137" s="521">
        <v>5</v>
      </c>
      <c r="B137" s="518" t="s">
        <v>921</v>
      </c>
      <c r="C137" s="516"/>
      <c r="D137" s="516"/>
      <c r="E137" s="516"/>
      <c r="F137" s="516">
        <v>1</v>
      </c>
      <c r="G137" s="835" t="s">
        <v>1022</v>
      </c>
      <c r="H137" s="836"/>
      <c r="I137" s="837"/>
    </row>
    <row r="138" spans="1:9" s="54" customFormat="1" ht="75" customHeight="1" x14ac:dyDescent="0.25">
      <c r="A138" s="489">
        <v>6</v>
      </c>
      <c r="B138" s="421" t="s">
        <v>954</v>
      </c>
      <c r="C138" s="491">
        <v>1</v>
      </c>
      <c r="D138" s="491"/>
      <c r="E138" s="491"/>
      <c r="F138" s="491"/>
      <c r="G138" s="835" t="s">
        <v>1084</v>
      </c>
      <c r="H138" s="836"/>
      <c r="I138" s="837"/>
    </row>
    <row r="139" spans="1:9" s="517" customFormat="1" ht="42.6" customHeight="1" x14ac:dyDescent="0.25">
      <c r="A139" s="521">
        <v>7</v>
      </c>
      <c r="B139" s="520" t="s">
        <v>909</v>
      </c>
      <c r="C139" s="516"/>
      <c r="D139" s="516">
        <v>1</v>
      </c>
      <c r="E139" s="516"/>
      <c r="F139" s="516"/>
      <c r="G139" s="835" t="s">
        <v>1085</v>
      </c>
      <c r="H139" s="836"/>
      <c r="I139" s="837"/>
    </row>
    <row r="140" spans="1:9" s="54" customFormat="1" ht="52.8" customHeight="1" x14ac:dyDescent="0.25">
      <c r="A140" s="489">
        <v>8</v>
      </c>
      <c r="B140" s="434" t="s">
        <v>910</v>
      </c>
      <c r="C140" s="491">
        <v>1</v>
      </c>
      <c r="D140" s="491"/>
      <c r="E140" s="491"/>
      <c r="F140" s="491"/>
      <c r="G140" s="835" t="s">
        <v>1086</v>
      </c>
      <c r="H140" s="836"/>
      <c r="I140" s="837"/>
    </row>
    <row r="141" spans="1:9" s="517" customFormat="1" ht="51.6" customHeight="1" x14ac:dyDescent="0.25">
      <c r="A141" s="521">
        <v>9</v>
      </c>
      <c r="B141" s="520" t="s">
        <v>922</v>
      </c>
      <c r="C141" s="516">
        <v>1</v>
      </c>
      <c r="D141" s="516"/>
      <c r="E141" s="516"/>
      <c r="F141" s="516"/>
      <c r="G141" s="835" t="s">
        <v>964</v>
      </c>
      <c r="H141" s="836"/>
      <c r="I141" s="837"/>
    </row>
    <row r="142" spans="1:9" s="527" customFormat="1" ht="46.2" customHeight="1" x14ac:dyDescent="0.25">
      <c r="A142" s="524">
        <v>10</v>
      </c>
      <c r="B142" s="525" t="s">
        <v>911</v>
      </c>
      <c r="C142" s="528">
        <v>1</v>
      </c>
      <c r="D142" s="526"/>
      <c r="E142" s="526"/>
      <c r="F142" s="526"/>
      <c r="G142" s="856" t="s">
        <v>1087</v>
      </c>
      <c r="H142" s="857"/>
      <c r="I142" s="858"/>
    </row>
    <row r="143" spans="1:9" s="54" customFormat="1" ht="58.8" customHeight="1" x14ac:dyDescent="0.25">
      <c r="A143" s="489">
        <v>11</v>
      </c>
      <c r="B143" s="427" t="s">
        <v>955</v>
      </c>
      <c r="C143" s="490"/>
      <c r="D143" s="490">
        <v>1</v>
      </c>
      <c r="E143" s="490"/>
      <c r="F143" s="490"/>
      <c r="G143" s="835" t="s">
        <v>1094</v>
      </c>
      <c r="H143" s="836"/>
      <c r="I143" s="837"/>
    </row>
    <row r="144" spans="1:9" s="56" customFormat="1" ht="28.8" customHeight="1" x14ac:dyDescent="0.25">
      <c r="A144" s="496"/>
      <c r="B144" s="437" t="s">
        <v>363</v>
      </c>
      <c r="C144" s="495">
        <f>SUM(C133:C143)</f>
        <v>7</v>
      </c>
      <c r="D144" s="495">
        <f>SUM(D133:D143)</f>
        <v>3</v>
      </c>
      <c r="E144" s="495">
        <f>SUM(E133:E143)</f>
        <v>0</v>
      </c>
      <c r="F144" s="495">
        <f>SUM(F133:F143)</f>
        <v>1</v>
      </c>
      <c r="G144" s="845">
        <f>+C144+D144+E144+F144</f>
        <v>11</v>
      </c>
      <c r="H144" s="845"/>
      <c r="I144" s="845"/>
    </row>
    <row r="145" spans="2:11" ht="57" customHeight="1" x14ac:dyDescent="0.25">
      <c r="B145" s="859" t="s">
        <v>1093</v>
      </c>
      <c r="C145" s="859"/>
      <c r="D145" s="859"/>
      <c r="E145" s="859"/>
      <c r="F145" s="859"/>
      <c r="G145" s="859"/>
      <c r="H145" s="859"/>
      <c r="I145" s="859"/>
    </row>
    <row r="146" spans="2:11" ht="22.2" customHeight="1" x14ac:dyDescent="0.25">
      <c r="B146" s="860" t="s">
        <v>232</v>
      </c>
      <c r="C146" s="861"/>
      <c r="D146" s="861"/>
      <c r="E146" s="861"/>
      <c r="F146" s="861"/>
      <c r="G146" s="861"/>
      <c r="H146" s="861"/>
      <c r="I146" s="862"/>
    </row>
    <row r="147" spans="2:11" ht="13.2" customHeight="1" x14ac:dyDescent="0.25">
      <c r="B147" s="848" t="s">
        <v>233</v>
      </c>
      <c r="C147" s="849"/>
      <c r="D147" s="460"/>
      <c r="E147" s="863" t="s">
        <v>1027</v>
      </c>
      <c r="F147" s="863"/>
      <c r="G147" s="863"/>
      <c r="H147" s="863"/>
      <c r="I147" s="863"/>
    </row>
    <row r="148" spans="2:11" ht="24.6" customHeight="1" x14ac:dyDescent="0.25">
      <c r="B148" s="848" t="s">
        <v>965</v>
      </c>
      <c r="C148" s="849"/>
      <c r="D148" s="850"/>
      <c r="E148" s="848" t="s">
        <v>1028</v>
      </c>
      <c r="F148" s="849"/>
      <c r="G148" s="849"/>
      <c r="H148" s="849"/>
      <c r="I148" s="850"/>
    </row>
    <row r="149" spans="2:11" ht="22.8" customHeight="1" thickBot="1" x14ac:dyDescent="0.3">
      <c r="B149" s="864" t="s">
        <v>912</v>
      </c>
      <c r="C149" s="865"/>
      <c r="D149" s="866"/>
      <c r="E149" s="851" t="s">
        <v>1026</v>
      </c>
      <c r="F149" s="852"/>
      <c r="G149" s="852"/>
      <c r="H149" s="852"/>
      <c r="I149" s="853"/>
    </row>
    <row r="150" spans="2:11" ht="20.399999999999999" customHeight="1" thickBot="1" x14ac:dyDescent="0.3">
      <c r="B150" s="854" t="s">
        <v>966</v>
      </c>
      <c r="C150" s="854"/>
      <c r="D150" s="854"/>
      <c r="E150" s="855" t="s">
        <v>1004</v>
      </c>
      <c r="F150" s="855"/>
      <c r="G150" s="855"/>
      <c r="H150" s="855"/>
      <c r="I150" s="855"/>
    </row>
    <row r="152" spans="2:11" ht="52.8" customHeight="1" x14ac:dyDescent="0.25">
      <c r="B152" s="880" t="str">
        <f>+B8</f>
        <v xml:space="preserve">PROGRAMA AMPLIADO DE INMUNIZACIÒN  IPS  </v>
      </c>
      <c r="C152" s="880"/>
      <c r="D152" s="880"/>
      <c r="E152" s="880"/>
      <c r="F152" s="880"/>
      <c r="G152" s="880"/>
      <c r="H152" s="880"/>
      <c r="I152" s="880"/>
      <c r="J152" s="880"/>
      <c r="K152" s="880"/>
    </row>
    <row r="153" spans="2:11" ht="31.2" customHeight="1" x14ac:dyDescent="0.25">
      <c r="B153" s="463" t="s">
        <v>447</v>
      </c>
      <c r="C153" s="505" t="s">
        <v>913</v>
      </c>
      <c r="D153" s="465" t="s">
        <v>989</v>
      </c>
      <c r="E153" s="465" t="s">
        <v>990</v>
      </c>
      <c r="F153" s="464" t="s">
        <v>25</v>
      </c>
      <c r="G153" s="466" t="s">
        <v>26</v>
      </c>
      <c r="H153" s="466" t="s">
        <v>27</v>
      </c>
      <c r="I153" s="466" t="s">
        <v>914</v>
      </c>
      <c r="J153" s="464" t="s">
        <v>958</v>
      </c>
      <c r="K153" s="464" t="s">
        <v>451</v>
      </c>
    </row>
    <row r="154" spans="2:11" ht="117.6" customHeight="1" x14ac:dyDescent="0.25">
      <c r="B154" s="467" t="str">
        <f>+B21</f>
        <v xml:space="preserve"> 1. CAPACIDAD INSTALADA Y RED (INVENTARIO RECURSO FISICO Y HUMANO )</v>
      </c>
      <c r="C154" s="468">
        <f>+A36</f>
        <v>14</v>
      </c>
      <c r="D154" s="469">
        <f>+G21</f>
        <v>0.08</v>
      </c>
      <c r="E154" s="469">
        <f>+I21</f>
        <v>7.4285714285714288E-2</v>
      </c>
      <c r="F154" s="468">
        <f>+C37</f>
        <v>13</v>
      </c>
      <c r="G154" s="470">
        <f t="shared" ref="G154:I154" si="1">+D37</f>
        <v>1</v>
      </c>
      <c r="H154" s="470">
        <f t="shared" si="1"/>
        <v>0</v>
      </c>
      <c r="I154" s="470">
        <f t="shared" si="1"/>
        <v>0</v>
      </c>
      <c r="J154" s="471" t="str">
        <f>+B38</f>
        <v>OBSERVACION: Se evidencio que la institución cuenta con una infraestructura acorde a la norma y lineamientos PAI, dispone de buena iluminación, con buen ambiente e higiene dando seguridad al paciente, no se encuentra identificado, ni horarios  el consultorio  ya que desde la dirección local se mandaron hacer</v>
      </c>
      <c r="K154" s="471" t="s">
        <v>1088</v>
      </c>
    </row>
    <row r="155" spans="2:11" ht="139.19999999999999" customHeight="1" x14ac:dyDescent="0.25">
      <c r="B155" s="472" t="str">
        <f>+B39</f>
        <v xml:space="preserve">2. CADENA DE FRIO </v>
      </c>
      <c r="C155" s="473">
        <f>+A51</f>
        <v>11</v>
      </c>
      <c r="D155" s="474">
        <f>+G39</f>
        <v>0.1</v>
      </c>
      <c r="E155" s="474">
        <f>+I39</f>
        <v>0.1</v>
      </c>
      <c r="F155" s="468">
        <f>+C52</f>
        <v>11</v>
      </c>
      <c r="G155" s="470">
        <f t="shared" ref="G155:I155" si="2">+D52</f>
        <v>0</v>
      </c>
      <c r="H155" s="470">
        <f t="shared" si="2"/>
        <v>0</v>
      </c>
      <c r="I155" s="470">
        <f t="shared" si="2"/>
        <v>0</v>
      </c>
      <c r="J155" s="475" t="str">
        <f>+B53</f>
        <v xml:space="preserve">OBSERVACIONES: El consultorio de vacunación cuenta con la dotación adecuada como: el refrigerador exigido por la OMS con su respectivo código PQS y la puerta tiene buen cierre, con nevera de congelamiento de paquetes fríos, termómetro que calcula máximas, mínimas y media, vigilancia centinela, planta eléctrica, semaforización de biológicos e insumos, se le recomienda verificar porque el refrigerador esta con presencia de agua al interior </v>
      </c>
      <c r="K155" s="475" t="s">
        <v>1089</v>
      </c>
    </row>
    <row r="156" spans="2:11" ht="66.599999999999994" customHeight="1" x14ac:dyDescent="0.25">
      <c r="B156" s="467" t="str">
        <f>+B54</f>
        <v xml:space="preserve">3. COBERTURAS  DT Y PE Y INDICADORES PROPIOS DEL PROGRAMA </v>
      </c>
      <c r="C156" s="468">
        <f>+A63</f>
        <v>8</v>
      </c>
      <c r="D156" s="469">
        <f>+G54</f>
        <v>0.15</v>
      </c>
      <c r="E156" s="469">
        <f>+I54</f>
        <v>0.15</v>
      </c>
      <c r="F156" s="468">
        <f>+C64</f>
        <v>8</v>
      </c>
      <c r="G156" s="470">
        <f t="shared" ref="G156:I156" si="3">+D64</f>
        <v>0</v>
      </c>
      <c r="H156" s="470">
        <f t="shared" si="3"/>
        <v>0</v>
      </c>
      <c r="I156" s="470">
        <f t="shared" si="3"/>
        <v>0</v>
      </c>
      <c r="J156" s="471" t="str">
        <f>+B65</f>
        <v>OBSERVACIONES: La IPS cuenta con el dato de las coberturas de detención temprana y protección especifica</v>
      </c>
      <c r="K156" s="471"/>
    </row>
    <row r="157" spans="2:11" ht="97.8" customHeight="1" x14ac:dyDescent="0.25">
      <c r="B157" s="467" t="str">
        <f>+B66</f>
        <v>4. DEMANDA INDUCIDA</v>
      </c>
      <c r="C157" s="468">
        <f>+A69</f>
        <v>2</v>
      </c>
      <c r="D157" s="469">
        <f>+G66</f>
        <v>0.05</v>
      </c>
      <c r="E157" s="469">
        <f>+I66</f>
        <v>0.05</v>
      </c>
      <c r="F157" s="468">
        <f>C70</f>
        <v>2</v>
      </c>
      <c r="G157" s="470">
        <f>D70</f>
        <v>0</v>
      </c>
      <c r="H157" s="470">
        <f>E70</f>
        <v>0</v>
      </c>
      <c r="I157" s="470">
        <f>F70</f>
        <v>0</v>
      </c>
      <c r="J157" s="471" t="str">
        <f>+B71</f>
        <v xml:space="preserve">OBSERVACIONES: La IPS realizan estrategias de información, educación y comunicación intramural con el talento humano,  y las actividades utilizadas que son de enviar mensajes al WhatsApp y correos electrónicos </v>
      </c>
      <c r="K157" s="471"/>
    </row>
    <row r="158" spans="2:11" ht="49.2" customHeight="1" x14ac:dyDescent="0.25">
      <c r="B158" s="467" t="str">
        <f>+B72</f>
        <v xml:space="preserve">5.  ATENCION A POBLACIONES CON ENFOQUE DIFERENCIAL </v>
      </c>
      <c r="C158" s="468">
        <f>+A81</f>
        <v>8</v>
      </c>
      <c r="D158" s="469">
        <f>+G72</f>
        <v>0.05</v>
      </c>
      <c r="E158" s="469">
        <f>+I72</f>
        <v>0.05</v>
      </c>
      <c r="F158" s="468">
        <f>+C82</f>
        <v>8</v>
      </c>
      <c r="G158" s="470">
        <f t="shared" ref="G158:I158" si="4">+D82</f>
        <v>0</v>
      </c>
      <c r="H158" s="470">
        <f t="shared" si="4"/>
        <v>0</v>
      </c>
      <c r="I158" s="470">
        <f t="shared" si="4"/>
        <v>0</v>
      </c>
      <c r="J158" s="471" t="str">
        <f>+B83</f>
        <v>OBSERVACIONES: La IPS  cuenta con la información actualizada de la población con enfoque diferencial</v>
      </c>
      <c r="K158" s="476"/>
    </row>
    <row r="159" spans="2:11" ht="84.6" customHeight="1" x14ac:dyDescent="0.25">
      <c r="B159" s="467" t="str">
        <f>+B84</f>
        <v>6. ACCESIBILIDAD</v>
      </c>
      <c r="C159" s="468">
        <f>+A90</f>
        <v>5</v>
      </c>
      <c r="D159" s="469">
        <f>+G84</f>
        <v>0.1</v>
      </c>
      <c r="E159" s="469">
        <f>+I84</f>
        <v>6.0000000000000012E-2</v>
      </c>
      <c r="F159" s="468">
        <f>+C91</f>
        <v>3</v>
      </c>
      <c r="G159" s="470">
        <f t="shared" ref="G159:I159" si="5">+D91</f>
        <v>1</v>
      </c>
      <c r="H159" s="470">
        <f t="shared" si="5"/>
        <v>0</v>
      </c>
      <c r="I159" s="470">
        <f t="shared" si="5"/>
        <v>1</v>
      </c>
      <c r="J159" s="471" t="str">
        <f>+B92</f>
        <v xml:space="preserve">OBSERVACION: El personal de vacunación presenta una actitud positiva y amable, no se cuenta con los horarios de atención, no se identifican barreras para el ingreso y se cuenta con tres sitios de vacunación el primero es la sede de ellos y el segundo la UIS y el tercero san Sebastián </v>
      </c>
      <c r="K159" s="471"/>
    </row>
    <row r="160" spans="2:11" ht="136.80000000000001" customHeight="1" x14ac:dyDescent="0.25">
      <c r="B160" s="467" t="str">
        <f>+B93</f>
        <v>7. OPORTUNIDAD</v>
      </c>
      <c r="C160" s="468">
        <f>+A101</f>
        <v>7</v>
      </c>
      <c r="D160" s="469">
        <f>+G93</f>
        <v>0.12</v>
      </c>
      <c r="E160" s="469">
        <f>+I93</f>
        <v>0.10285714285714286</v>
      </c>
      <c r="F160" s="468">
        <f>+C102</f>
        <v>5</v>
      </c>
      <c r="G160" s="470">
        <f t="shared" ref="G160:I160" si="6">+D102</f>
        <v>1</v>
      </c>
      <c r="H160" s="470">
        <f t="shared" si="6"/>
        <v>1</v>
      </c>
      <c r="I160" s="470">
        <f t="shared" si="6"/>
        <v>0</v>
      </c>
      <c r="J160" s="471" t="str">
        <f>+B103</f>
        <v>OBSERVACION: La institución cuenta con un proceso que garantiza, la disponibilidad de biológico por medio de un pedido oportuno, el recurso humano es exclusivo, cuenta con 1 auxiliar exclusivas para vacunación, y se evidencia que cumple con la vacunación sin barreras, no manejan seguimiento a la cohorte porque el servicio de ellos es medicina prepagada y no cuenta con el tablero de porcentajes de coberturas actualizado</v>
      </c>
      <c r="K160" s="471" t="s">
        <v>1091</v>
      </c>
    </row>
    <row r="161" spans="1:11" ht="154.19999999999999" customHeight="1" x14ac:dyDescent="0.25">
      <c r="B161" s="467" t="str">
        <f>+B104</f>
        <v>8. SEGURIDAD</v>
      </c>
      <c r="C161" s="468">
        <f>+A127</f>
        <v>22</v>
      </c>
      <c r="D161" s="469">
        <f>+G104</f>
        <v>0.2</v>
      </c>
      <c r="E161" s="469">
        <f>+I104</f>
        <v>0.19090909090909092</v>
      </c>
      <c r="F161" s="468">
        <f>+C128</f>
        <v>19</v>
      </c>
      <c r="G161" s="470">
        <f t="shared" ref="G161:I161" si="7">+D128</f>
        <v>2</v>
      </c>
      <c r="H161" s="470">
        <f t="shared" si="7"/>
        <v>0</v>
      </c>
      <c r="I161" s="470">
        <f t="shared" si="7"/>
        <v>1</v>
      </c>
      <c r="J161" s="471" t="str">
        <f>+B129</f>
        <v xml:space="preserve">OBSERVACION: La IPS cuenta con contrato de manteniendo de los equipos como: planta eléctrica, congelador, termómetro, refrigerador, cuentan con vigilancia centinela para monitoreo de temperaturas, el personal de vacunación usa adecuadamente los EPP, la póliza de seguro se encuentra con vigencia hasta la fecha, se recomienda ajustar el protocolo ante falla eléctrica y el protocolo de limpieza y desinfección se encuentra con los demás servicios </v>
      </c>
      <c r="K161" s="477" t="s">
        <v>1092</v>
      </c>
    </row>
    <row r="162" spans="1:11" ht="138.6" customHeight="1" x14ac:dyDescent="0.25">
      <c r="B162" s="478" t="str">
        <f>+B130</f>
        <v>9. PERTINENCIA</v>
      </c>
      <c r="C162" s="479">
        <f>+A143</f>
        <v>11</v>
      </c>
      <c r="D162" s="480">
        <f>+G130</f>
        <v>0.15</v>
      </c>
      <c r="E162" s="480">
        <f>+I130</f>
        <v>9.5454545454545459E-2</v>
      </c>
      <c r="F162" s="479">
        <f>+C144</f>
        <v>7</v>
      </c>
      <c r="G162" s="470">
        <f t="shared" ref="G162:I162" si="8">+D144</f>
        <v>3</v>
      </c>
      <c r="H162" s="470">
        <f t="shared" si="8"/>
        <v>0</v>
      </c>
      <c r="I162" s="470">
        <f t="shared" si="8"/>
        <v>1</v>
      </c>
      <c r="J162" s="471" t="str">
        <f>+B145</f>
        <v xml:space="preserve">OBSERVACION: El recurso humano de vacunación conoce las políticas de frasco abierto, el esquema de vacunación regular, las vías, dosis, jeringa y biológico de administración, tambien usa adecuadamente los elementos de protección personal,  diligencian correctamente los registros diarios y carnes de vacunas, se recomienda implementar el plan de crisis, verificar que la vacunadora no tenga las uñas pintadas y supervisar el formato de las temperaturas </v>
      </c>
      <c r="K162" s="471" t="s">
        <v>1095</v>
      </c>
    </row>
    <row r="163" spans="1:11" ht="13.2" x14ac:dyDescent="0.25">
      <c r="B163" s="481" t="s">
        <v>376</v>
      </c>
      <c r="C163" s="479">
        <f>SUM(C154:C162)</f>
        <v>88</v>
      </c>
      <c r="D163" s="482">
        <f t="shared" ref="D163:I163" si="9">SUM(D154:D162)</f>
        <v>0.99999999999999989</v>
      </c>
      <c r="E163" s="483">
        <f>SUM(E154:E162)</f>
        <v>0.87350649350649345</v>
      </c>
      <c r="F163" s="479">
        <f t="shared" si="9"/>
        <v>76</v>
      </c>
      <c r="G163" s="470">
        <f t="shared" si="9"/>
        <v>8</v>
      </c>
      <c r="H163" s="470">
        <f t="shared" si="9"/>
        <v>1</v>
      </c>
      <c r="I163" s="470">
        <f t="shared" si="9"/>
        <v>3</v>
      </c>
      <c r="J163" s="471"/>
      <c r="K163" s="471"/>
    </row>
    <row r="164" spans="1:11" x14ac:dyDescent="0.25">
      <c r="J164" s="441"/>
    </row>
    <row r="165" spans="1:11" x14ac:dyDescent="0.25">
      <c r="A165" s="443">
        <f>+A143+A127+A101+A90+A81+A69+A63+A51+A36</f>
        <v>88</v>
      </c>
    </row>
    <row r="167" spans="1:11" x14ac:dyDescent="0.25">
      <c r="B167" s="12"/>
      <c r="C167" s="419"/>
      <c r="D167" s="428"/>
      <c r="E167" s="428"/>
      <c r="F167" s="419"/>
      <c r="G167" s="458"/>
      <c r="H167" s="458"/>
      <c r="I167" s="458"/>
    </row>
  </sheetData>
  <mergeCells count="150">
    <mergeCell ref="B1:B5"/>
    <mergeCell ref="C1:I1"/>
    <mergeCell ref="C2:I4"/>
    <mergeCell ref="C5:I5"/>
    <mergeCell ref="B6:I7"/>
    <mergeCell ref="B8:I8"/>
    <mergeCell ref="C19:I19"/>
    <mergeCell ref="B20:I20"/>
    <mergeCell ref="B21:F21"/>
    <mergeCell ref="G21:H21"/>
    <mergeCell ref="D11:G11"/>
    <mergeCell ref="D12:G12"/>
    <mergeCell ref="C18:I18"/>
    <mergeCell ref="B152:K152"/>
    <mergeCell ref="B10:B12"/>
    <mergeCell ref="C13:I13"/>
    <mergeCell ref="C14:I14"/>
    <mergeCell ref="C15:I15"/>
    <mergeCell ref="C16:I16"/>
    <mergeCell ref="C17:I17"/>
    <mergeCell ref="G22:I22"/>
    <mergeCell ref="G23:I23"/>
    <mergeCell ref="G27:I27"/>
    <mergeCell ref="G25:I25"/>
    <mergeCell ref="G28:I28"/>
    <mergeCell ref="G26:I26"/>
    <mergeCell ref="G24:I24"/>
    <mergeCell ref="G46:I46"/>
    <mergeCell ref="G29:I29"/>
    <mergeCell ref="G30:I30"/>
    <mergeCell ref="G31:I31"/>
    <mergeCell ref="G32:I32"/>
    <mergeCell ref="G34:I34"/>
    <mergeCell ref="G35:I35"/>
    <mergeCell ref="G33:I33"/>
    <mergeCell ref="G36:I36"/>
    <mergeCell ref="G41:I41"/>
    <mergeCell ref="G43:I43"/>
    <mergeCell ref="G44:I44"/>
    <mergeCell ref="G37:I37"/>
    <mergeCell ref="G75:I75"/>
    <mergeCell ref="G76:I76"/>
    <mergeCell ref="G52:I52"/>
    <mergeCell ref="B53:I53"/>
    <mergeCell ref="G54:H54"/>
    <mergeCell ref="B54:F54"/>
    <mergeCell ref="G77:I77"/>
    <mergeCell ref="G78:I78"/>
    <mergeCell ref="G80:I80"/>
    <mergeCell ref="G81:I81"/>
    <mergeCell ref="G67:I67"/>
    <mergeCell ref="G82:I82"/>
    <mergeCell ref="B83:I83"/>
    <mergeCell ref="G68:I68"/>
    <mergeCell ref="G69:I69"/>
    <mergeCell ref="G70:I70"/>
    <mergeCell ref="B71:I71"/>
    <mergeCell ref="B72:F72"/>
    <mergeCell ref="G72:H72"/>
    <mergeCell ref="G86:I86"/>
    <mergeCell ref="G87:I87"/>
    <mergeCell ref="G88:I88"/>
    <mergeCell ref="G89:I89"/>
    <mergeCell ref="G90:I90"/>
    <mergeCell ref="G45:I45"/>
    <mergeCell ref="B38:I38"/>
    <mergeCell ref="B39:F39"/>
    <mergeCell ref="G39:H39"/>
    <mergeCell ref="B84:F84"/>
    <mergeCell ref="G50:I50"/>
    <mergeCell ref="G49:I49"/>
    <mergeCell ref="G48:I48"/>
    <mergeCell ref="G51:I51"/>
    <mergeCell ref="G42:I42"/>
    <mergeCell ref="G47:I47"/>
    <mergeCell ref="G85:I85"/>
    <mergeCell ref="G64:I64"/>
    <mergeCell ref="B65:I65"/>
    <mergeCell ref="B66:F66"/>
    <mergeCell ref="G66:H66"/>
    <mergeCell ref="G79:I79"/>
    <mergeCell ref="G73:I73"/>
    <mergeCell ref="G74:I74"/>
    <mergeCell ref="G110:I110"/>
    <mergeCell ref="G99:I99"/>
    <mergeCell ref="G101:I101"/>
    <mergeCell ref="G97:I97"/>
    <mergeCell ref="G98:I98"/>
    <mergeCell ref="G100:I100"/>
    <mergeCell ref="G102:I102"/>
    <mergeCell ref="G104:H104"/>
    <mergeCell ref="B104:F104"/>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G137:I137"/>
    <mergeCell ref="G138:I138"/>
    <mergeCell ref="G139:I139"/>
    <mergeCell ref="G140:I140"/>
    <mergeCell ref="B130:F130"/>
    <mergeCell ref="G131:I131"/>
    <mergeCell ref="G133:I133"/>
    <mergeCell ref="G121:I121"/>
    <mergeCell ref="G122:I122"/>
    <mergeCell ref="G128:I128"/>
    <mergeCell ref="B129:I129"/>
    <mergeCell ref="G123:I123"/>
    <mergeCell ref="G124:I124"/>
    <mergeCell ref="G125:I125"/>
    <mergeCell ref="G126:I126"/>
    <mergeCell ref="G130:H130"/>
    <mergeCell ref="G127:I127"/>
    <mergeCell ref="G120:I120"/>
    <mergeCell ref="B103:I103"/>
    <mergeCell ref="G93:H93"/>
    <mergeCell ref="G84:H84"/>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91:I91"/>
    <mergeCell ref="B92:I92"/>
    <mergeCell ref="B93:F93"/>
    <mergeCell ref="G94:I94"/>
    <mergeCell ref="G95:I95"/>
    <mergeCell ref="G96:I96"/>
    <mergeCell ref="G111:I111"/>
  </mergeCells>
  <conditionalFormatting sqref="I54">
    <cfRule type="cellIs" dxfId="69" priority="25" operator="lessThan">
      <formula>$G$54</formula>
    </cfRule>
  </conditionalFormatting>
  <conditionalFormatting sqref="I66">
    <cfRule type="cellIs" dxfId="68" priority="24" operator="lessThan">
      <formula>$G$66</formula>
    </cfRule>
  </conditionalFormatting>
  <conditionalFormatting sqref="I72">
    <cfRule type="cellIs" dxfId="67" priority="23" operator="lessThan">
      <formula>$G$72</formula>
    </cfRule>
  </conditionalFormatting>
  <conditionalFormatting sqref="G82">
    <cfRule type="cellIs" dxfId="66" priority="22" operator="notEqual">
      <formula>$A$81</formula>
    </cfRule>
  </conditionalFormatting>
  <conditionalFormatting sqref="I84">
    <cfRule type="cellIs" dxfId="65" priority="21" operator="lessThan">
      <formula>$G$84</formula>
    </cfRule>
  </conditionalFormatting>
  <conditionalFormatting sqref="G91:I91">
    <cfRule type="cellIs" dxfId="64" priority="20" operator="notEqual">
      <formula>$A$90</formula>
    </cfRule>
  </conditionalFormatting>
  <conditionalFormatting sqref="I93">
    <cfRule type="cellIs" dxfId="63" priority="19" operator="lessThan">
      <formula>$G$93</formula>
    </cfRule>
  </conditionalFormatting>
  <conditionalFormatting sqref="I104">
    <cfRule type="cellIs" dxfId="62" priority="17" operator="lessThan">
      <formula>$G$104</formula>
    </cfRule>
    <cfRule type="cellIs" dxfId="61" priority="18" operator="lessThan">
      <formula>$H$104</formula>
    </cfRule>
  </conditionalFormatting>
  <conditionalFormatting sqref="G128:I128">
    <cfRule type="cellIs" dxfId="60" priority="16" operator="notEqual">
      <formula>$A$127</formula>
    </cfRule>
  </conditionalFormatting>
  <conditionalFormatting sqref="I130">
    <cfRule type="cellIs" dxfId="59" priority="15" operator="lessThan">
      <formula>$G$130</formula>
    </cfRule>
  </conditionalFormatting>
  <conditionalFormatting sqref="G144:I144">
    <cfRule type="cellIs" dxfId="58" priority="14" operator="notEqual">
      <formula>$A$143</formula>
    </cfRule>
  </conditionalFormatting>
  <conditionalFormatting sqref="G70:I70">
    <cfRule type="cellIs" dxfId="57" priority="13" operator="notEqual">
      <formula>$A$69</formula>
    </cfRule>
  </conditionalFormatting>
  <conditionalFormatting sqref="G64:I64">
    <cfRule type="cellIs" dxfId="56" priority="11" operator="notEqual">
      <formula>$A$63</formula>
    </cfRule>
  </conditionalFormatting>
  <conditionalFormatting sqref="I39">
    <cfRule type="cellIs" dxfId="55" priority="9" operator="lessThan">
      <formula>$G$54</formula>
    </cfRule>
  </conditionalFormatting>
  <conditionalFormatting sqref="G37:I37">
    <cfRule type="cellIs" dxfId="54" priority="6" operator="notEqual">
      <formula>$A$36</formula>
    </cfRule>
  </conditionalFormatting>
  <conditionalFormatting sqref="G52:I52">
    <cfRule type="cellIs" dxfId="53" priority="4" operator="notEqual">
      <formula>$A$51</formula>
    </cfRule>
    <cfRule type="cellIs" priority="5" operator="notEqual">
      <formula>$A$51</formula>
    </cfRule>
  </conditionalFormatting>
  <conditionalFormatting sqref="G102:I102">
    <cfRule type="cellIs" dxfId="52" priority="2" operator="notEqual">
      <formula>$A$101</formula>
    </cfRule>
  </conditionalFormatting>
  <conditionalFormatting sqref="I21">
    <cfRule type="cellIs" dxfId="51" priority="1" operator="lessThan">
      <formula>$G$21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138:F143 C41:F51 C106:F127 C23:F36"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09A509FA-43C9-4947-8A5E-F7EC17E0CAC0}"/>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4" customWidth="1"/>
    <col min="2" max="2" width="4.5546875" style="126" customWidth="1"/>
    <col min="3" max="3" width="47.44140625" style="126" customWidth="1"/>
    <col min="4" max="7" width="7" style="269" customWidth="1"/>
    <col min="8" max="9" width="7" style="270" customWidth="1"/>
    <col min="10" max="10" width="23.109375" style="270" customWidth="1"/>
    <col min="11" max="246" width="11.44140625" style="126"/>
    <col min="247" max="247" width="13.33203125" style="126" customWidth="1"/>
    <col min="248" max="248" width="4.5546875" style="126" customWidth="1"/>
    <col min="249" max="249" width="47.44140625" style="126" customWidth="1"/>
    <col min="250" max="251" width="5.6640625" style="126" customWidth="1"/>
    <col min="252" max="252" width="9.44140625" style="126" customWidth="1"/>
    <col min="253" max="253" width="11.6640625" style="126" customWidth="1"/>
    <col min="254" max="254" width="12.33203125" style="126" customWidth="1"/>
    <col min="255" max="255" width="15.33203125" style="126" customWidth="1"/>
    <col min="256" max="257" width="5.6640625" style="126" customWidth="1"/>
    <col min="258" max="258" width="24.109375" style="126" customWidth="1"/>
    <col min="259" max="259" width="37.44140625" style="126" customWidth="1"/>
    <col min="260" max="502" width="11.44140625" style="126"/>
    <col min="503" max="503" width="13.33203125" style="126" customWidth="1"/>
    <col min="504" max="504" width="4.5546875" style="126" customWidth="1"/>
    <col min="505" max="505" width="47.44140625" style="126" customWidth="1"/>
    <col min="506" max="507" width="5.6640625" style="126" customWidth="1"/>
    <col min="508" max="508" width="9.44140625" style="126" customWidth="1"/>
    <col min="509" max="509" width="11.6640625" style="126" customWidth="1"/>
    <col min="510" max="510" width="12.33203125" style="126" customWidth="1"/>
    <col min="511" max="511" width="15.33203125" style="126" customWidth="1"/>
    <col min="512" max="513" width="5.6640625" style="126" customWidth="1"/>
    <col min="514" max="514" width="24.109375" style="126" customWidth="1"/>
    <col min="515" max="515" width="37.44140625" style="126" customWidth="1"/>
    <col min="516" max="758" width="11.44140625" style="126"/>
    <col min="759" max="759" width="13.33203125" style="126" customWidth="1"/>
    <col min="760" max="760" width="4.5546875" style="126" customWidth="1"/>
    <col min="761" max="761" width="47.44140625" style="126" customWidth="1"/>
    <col min="762" max="763" width="5.6640625" style="126" customWidth="1"/>
    <col min="764" max="764" width="9.44140625" style="126" customWidth="1"/>
    <col min="765" max="765" width="11.6640625" style="126" customWidth="1"/>
    <col min="766" max="766" width="12.33203125" style="126" customWidth="1"/>
    <col min="767" max="767" width="15.33203125" style="126" customWidth="1"/>
    <col min="768" max="769" width="5.6640625" style="126" customWidth="1"/>
    <col min="770" max="770" width="24.109375" style="126" customWidth="1"/>
    <col min="771" max="771" width="37.44140625" style="126" customWidth="1"/>
    <col min="772" max="1014" width="11.44140625" style="126"/>
    <col min="1015" max="1015" width="13.33203125" style="126" customWidth="1"/>
    <col min="1016" max="1016" width="4.5546875" style="126" customWidth="1"/>
    <col min="1017" max="1017" width="47.44140625" style="126" customWidth="1"/>
    <col min="1018" max="1019" width="5.6640625" style="126" customWidth="1"/>
    <col min="1020" max="1020" width="9.44140625" style="126" customWidth="1"/>
    <col min="1021" max="1021" width="11.6640625" style="126" customWidth="1"/>
    <col min="1022" max="1022" width="12.33203125" style="126" customWidth="1"/>
    <col min="1023" max="1023" width="15.33203125" style="126" customWidth="1"/>
    <col min="1024" max="1025" width="5.6640625" style="126" customWidth="1"/>
    <col min="1026" max="1026" width="24.109375" style="126" customWidth="1"/>
    <col min="1027" max="1027" width="37.44140625" style="126" customWidth="1"/>
    <col min="1028" max="1270" width="11.44140625" style="126"/>
    <col min="1271" max="1271" width="13.33203125" style="126" customWidth="1"/>
    <col min="1272" max="1272" width="4.5546875" style="126" customWidth="1"/>
    <col min="1273" max="1273" width="47.44140625" style="126" customWidth="1"/>
    <col min="1274" max="1275" width="5.6640625" style="126" customWidth="1"/>
    <col min="1276" max="1276" width="9.44140625" style="126" customWidth="1"/>
    <col min="1277" max="1277" width="11.6640625" style="126" customWidth="1"/>
    <col min="1278" max="1278" width="12.33203125" style="126" customWidth="1"/>
    <col min="1279" max="1279" width="15.33203125" style="126" customWidth="1"/>
    <col min="1280" max="1281" width="5.6640625" style="126" customWidth="1"/>
    <col min="1282" max="1282" width="24.109375" style="126" customWidth="1"/>
    <col min="1283" max="1283" width="37.44140625" style="126" customWidth="1"/>
    <col min="1284" max="1526" width="11.44140625" style="126"/>
    <col min="1527" max="1527" width="13.33203125" style="126" customWidth="1"/>
    <col min="1528" max="1528" width="4.5546875" style="126" customWidth="1"/>
    <col min="1529" max="1529" width="47.44140625" style="126" customWidth="1"/>
    <col min="1530" max="1531" width="5.6640625" style="126" customWidth="1"/>
    <col min="1532" max="1532" width="9.44140625" style="126" customWidth="1"/>
    <col min="1533" max="1533" width="11.6640625" style="126" customWidth="1"/>
    <col min="1534" max="1534" width="12.33203125" style="126" customWidth="1"/>
    <col min="1535" max="1535" width="15.33203125" style="126" customWidth="1"/>
    <col min="1536" max="1537" width="5.6640625" style="126" customWidth="1"/>
    <col min="1538" max="1538" width="24.109375" style="126" customWidth="1"/>
    <col min="1539" max="1539" width="37.44140625" style="126" customWidth="1"/>
    <col min="1540" max="1782" width="11.44140625" style="126"/>
    <col min="1783" max="1783" width="13.33203125" style="126" customWidth="1"/>
    <col min="1784" max="1784" width="4.5546875" style="126" customWidth="1"/>
    <col min="1785" max="1785" width="47.44140625" style="126" customWidth="1"/>
    <col min="1786" max="1787" width="5.6640625" style="126" customWidth="1"/>
    <col min="1788" max="1788" width="9.44140625" style="126" customWidth="1"/>
    <col min="1789" max="1789" width="11.6640625" style="126" customWidth="1"/>
    <col min="1790" max="1790" width="12.33203125" style="126" customWidth="1"/>
    <col min="1791" max="1791" width="15.33203125" style="126" customWidth="1"/>
    <col min="1792" max="1793" width="5.6640625" style="126" customWidth="1"/>
    <col min="1794" max="1794" width="24.109375" style="126" customWidth="1"/>
    <col min="1795" max="1795" width="37.44140625" style="126" customWidth="1"/>
    <col min="1796" max="2038" width="11.44140625" style="126"/>
    <col min="2039" max="2039" width="13.33203125" style="126" customWidth="1"/>
    <col min="2040" max="2040" width="4.5546875" style="126" customWidth="1"/>
    <col min="2041" max="2041" width="47.44140625" style="126" customWidth="1"/>
    <col min="2042" max="2043" width="5.6640625" style="126" customWidth="1"/>
    <col min="2044" max="2044" width="9.44140625" style="126" customWidth="1"/>
    <col min="2045" max="2045" width="11.6640625" style="126" customWidth="1"/>
    <col min="2046" max="2046" width="12.33203125" style="126" customWidth="1"/>
    <col min="2047" max="2047" width="15.33203125" style="126" customWidth="1"/>
    <col min="2048" max="2049" width="5.6640625" style="126" customWidth="1"/>
    <col min="2050" max="2050" width="24.109375" style="126" customWidth="1"/>
    <col min="2051" max="2051" width="37.44140625" style="126" customWidth="1"/>
    <col min="2052" max="2294" width="11.44140625" style="126"/>
    <col min="2295" max="2295" width="13.33203125" style="126" customWidth="1"/>
    <col min="2296" max="2296" width="4.5546875" style="126" customWidth="1"/>
    <col min="2297" max="2297" width="47.44140625" style="126" customWidth="1"/>
    <col min="2298" max="2299" width="5.6640625" style="126" customWidth="1"/>
    <col min="2300" max="2300" width="9.44140625" style="126" customWidth="1"/>
    <col min="2301" max="2301" width="11.6640625" style="126" customWidth="1"/>
    <col min="2302" max="2302" width="12.33203125" style="126" customWidth="1"/>
    <col min="2303" max="2303" width="15.33203125" style="126" customWidth="1"/>
    <col min="2304" max="2305" width="5.6640625" style="126" customWidth="1"/>
    <col min="2306" max="2306" width="24.109375" style="126" customWidth="1"/>
    <col min="2307" max="2307" width="37.44140625" style="126" customWidth="1"/>
    <col min="2308" max="2550" width="11.44140625" style="126"/>
    <col min="2551" max="2551" width="13.33203125" style="126" customWidth="1"/>
    <col min="2552" max="2552" width="4.5546875" style="126" customWidth="1"/>
    <col min="2553" max="2553" width="47.44140625" style="126" customWidth="1"/>
    <col min="2554" max="2555" width="5.6640625" style="126" customWidth="1"/>
    <col min="2556" max="2556" width="9.44140625" style="126" customWidth="1"/>
    <col min="2557" max="2557" width="11.6640625" style="126" customWidth="1"/>
    <col min="2558" max="2558" width="12.33203125" style="126" customWidth="1"/>
    <col min="2559" max="2559" width="15.33203125" style="126" customWidth="1"/>
    <col min="2560" max="2561" width="5.6640625" style="126" customWidth="1"/>
    <col min="2562" max="2562" width="24.109375" style="126" customWidth="1"/>
    <col min="2563" max="2563" width="37.44140625" style="126" customWidth="1"/>
    <col min="2564" max="2806" width="11.44140625" style="126"/>
    <col min="2807" max="2807" width="13.33203125" style="126" customWidth="1"/>
    <col min="2808" max="2808" width="4.5546875" style="126" customWidth="1"/>
    <col min="2809" max="2809" width="47.44140625" style="126" customWidth="1"/>
    <col min="2810" max="2811" width="5.6640625" style="126" customWidth="1"/>
    <col min="2812" max="2812" width="9.44140625" style="126" customWidth="1"/>
    <col min="2813" max="2813" width="11.6640625" style="126" customWidth="1"/>
    <col min="2814" max="2814" width="12.33203125" style="126" customWidth="1"/>
    <col min="2815" max="2815" width="15.33203125" style="126" customWidth="1"/>
    <col min="2816" max="2817" width="5.6640625" style="126" customWidth="1"/>
    <col min="2818" max="2818" width="24.109375" style="126" customWidth="1"/>
    <col min="2819" max="2819" width="37.44140625" style="126" customWidth="1"/>
    <col min="2820" max="3062" width="11.44140625" style="126"/>
    <col min="3063" max="3063" width="13.33203125" style="126" customWidth="1"/>
    <col min="3064" max="3064" width="4.5546875" style="126" customWidth="1"/>
    <col min="3065" max="3065" width="47.44140625" style="126" customWidth="1"/>
    <col min="3066" max="3067" width="5.6640625" style="126" customWidth="1"/>
    <col min="3068" max="3068" width="9.44140625" style="126" customWidth="1"/>
    <col min="3069" max="3069" width="11.6640625" style="126" customWidth="1"/>
    <col min="3070" max="3070" width="12.33203125" style="126" customWidth="1"/>
    <col min="3071" max="3071" width="15.33203125" style="126" customWidth="1"/>
    <col min="3072" max="3073" width="5.6640625" style="126" customWidth="1"/>
    <col min="3074" max="3074" width="24.109375" style="126" customWidth="1"/>
    <col min="3075" max="3075" width="37.44140625" style="126" customWidth="1"/>
    <col min="3076" max="3318" width="11.44140625" style="126"/>
    <col min="3319" max="3319" width="13.33203125" style="126" customWidth="1"/>
    <col min="3320" max="3320" width="4.5546875" style="126" customWidth="1"/>
    <col min="3321" max="3321" width="47.44140625" style="126" customWidth="1"/>
    <col min="3322" max="3323" width="5.6640625" style="126" customWidth="1"/>
    <col min="3324" max="3324" width="9.44140625" style="126" customWidth="1"/>
    <col min="3325" max="3325" width="11.6640625" style="126" customWidth="1"/>
    <col min="3326" max="3326" width="12.33203125" style="126" customWidth="1"/>
    <col min="3327" max="3327" width="15.33203125" style="126" customWidth="1"/>
    <col min="3328" max="3329" width="5.6640625" style="126" customWidth="1"/>
    <col min="3330" max="3330" width="24.109375" style="126" customWidth="1"/>
    <col min="3331" max="3331" width="37.44140625" style="126" customWidth="1"/>
    <col min="3332" max="3574" width="11.44140625" style="126"/>
    <col min="3575" max="3575" width="13.33203125" style="126" customWidth="1"/>
    <col min="3576" max="3576" width="4.5546875" style="126" customWidth="1"/>
    <col min="3577" max="3577" width="47.44140625" style="126" customWidth="1"/>
    <col min="3578" max="3579" width="5.6640625" style="126" customWidth="1"/>
    <col min="3580" max="3580" width="9.44140625" style="126" customWidth="1"/>
    <col min="3581" max="3581" width="11.6640625" style="126" customWidth="1"/>
    <col min="3582" max="3582" width="12.33203125" style="126" customWidth="1"/>
    <col min="3583" max="3583" width="15.33203125" style="126" customWidth="1"/>
    <col min="3584" max="3585" width="5.6640625" style="126" customWidth="1"/>
    <col min="3586" max="3586" width="24.109375" style="126" customWidth="1"/>
    <col min="3587" max="3587" width="37.44140625" style="126" customWidth="1"/>
    <col min="3588" max="3830" width="11.44140625" style="126"/>
    <col min="3831" max="3831" width="13.33203125" style="126" customWidth="1"/>
    <col min="3832" max="3832" width="4.5546875" style="126" customWidth="1"/>
    <col min="3833" max="3833" width="47.44140625" style="126" customWidth="1"/>
    <col min="3834" max="3835" width="5.6640625" style="126" customWidth="1"/>
    <col min="3836" max="3836" width="9.44140625" style="126" customWidth="1"/>
    <col min="3837" max="3837" width="11.6640625" style="126" customWidth="1"/>
    <col min="3838" max="3838" width="12.33203125" style="126" customWidth="1"/>
    <col min="3839" max="3839" width="15.33203125" style="126" customWidth="1"/>
    <col min="3840" max="3841" width="5.6640625" style="126" customWidth="1"/>
    <col min="3842" max="3842" width="24.109375" style="126" customWidth="1"/>
    <col min="3843" max="3843" width="37.44140625" style="126" customWidth="1"/>
    <col min="3844" max="4086" width="11.44140625" style="126"/>
    <col min="4087" max="4087" width="13.33203125" style="126" customWidth="1"/>
    <col min="4088" max="4088" width="4.5546875" style="126" customWidth="1"/>
    <col min="4089" max="4089" width="47.44140625" style="126" customWidth="1"/>
    <col min="4090" max="4091" width="5.6640625" style="126" customWidth="1"/>
    <col min="4092" max="4092" width="9.44140625" style="126" customWidth="1"/>
    <col min="4093" max="4093" width="11.6640625" style="126" customWidth="1"/>
    <col min="4094" max="4094" width="12.33203125" style="126" customWidth="1"/>
    <col min="4095" max="4095" width="15.33203125" style="126" customWidth="1"/>
    <col min="4096" max="4097" width="5.6640625" style="126" customWidth="1"/>
    <col min="4098" max="4098" width="24.109375" style="126" customWidth="1"/>
    <col min="4099" max="4099" width="37.44140625" style="126" customWidth="1"/>
    <col min="4100" max="4342" width="11.44140625" style="126"/>
    <col min="4343" max="4343" width="13.33203125" style="126" customWidth="1"/>
    <col min="4344" max="4344" width="4.5546875" style="126" customWidth="1"/>
    <col min="4345" max="4345" width="47.44140625" style="126" customWidth="1"/>
    <col min="4346" max="4347" width="5.6640625" style="126" customWidth="1"/>
    <col min="4348" max="4348" width="9.44140625" style="126" customWidth="1"/>
    <col min="4349" max="4349" width="11.6640625" style="126" customWidth="1"/>
    <col min="4350" max="4350" width="12.33203125" style="126" customWidth="1"/>
    <col min="4351" max="4351" width="15.33203125" style="126" customWidth="1"/>
    <col min="4352" max="4353" width="5.6640625" style="126" customWidth="1"/>
    <col min="4354" max="4354" width="24.109375" style="126" customWidth="1"/>
    <col min="4355" max="4355" width="37.44140625" style="126" customWidth="1"/>
    <col min="4356" max="4598" width="11.44140625" style="126"/>
    <col min="4599" max="4599" width="13.33203125" style="126" customWidth="1"/>
    <col min="4600" max="4600" width="4.5546875" style="126" customWidth="1"/>
    <col min="4601" max="4601" width="47.44140625" style="126" customWidth="1"/>
    <col min="4602" max="4603" width="5.6640625" style="126" customWidth="1"/>
    <col min="4604" max="4604" width="9.44140625" style="126" customWidth="1"/>
    <col min="4605" max="4605" width="11.6640625" style="126" customWidth="1"/>
    <col min="4606" max="4606" width="12.33203125" style="126" customWidth="1"/>
    <col min="4607" max="4607" width="15.33203125" style="126" customWidth="1"/>
    <col min="4608" max="4609" width="5.6640625" style="126" customWidth="1"/>
    <col min="4610" max="4610" width="24.109375" style="126" customWidth="1"/>
    <col min="4611" max="4611" width="37.44140625" style="126" customWidth="1"/>
    <col min="4612" max="4854" width="11.44140625" style="126"/>
    <col min="4855" max="4855" width="13.33203125" style="126" customWidth="1"/>
    <col min="4856" max="4856" width="4.5546875" style="126" customWidth="1"/>
    <col min="4857" max="4857" width="47.44140625" style="126" customWidth="1"/>
    <col min="4858" max="4859" width="5.6640625" style="126" customWidth="1"/>
    <col min="4860" max="4860" width="9.44140625" style="126" customWidth="1"/>
    <col min="4861" max="4861" width="11.6640625" style="126" customWidth="1"/>
    <col min="4862" max="4862" width="12.33203125" style="126" customWidth="1"/>
    <col min="4863" max="4863" width="15.33203125" style="126" customWidth="1"/>
    <col min="4864" max="4865" width="5.6640625" style="126" customWidth="1"/>
    <col min="4866" max="4866" width="24.109375" style="126" customWidth="1"/>
    <col min="4867" max="4867" width="37.44140625" style="126" customWidth="1"/>
    <col min="4868" max="5110" width="11.44140625" style="126"/>
    <col min="5111" max="5111" width="13.33203125" style="126" customWidth="1"/>
    <col min="5112" max="5112" width="4.5546875" style="126" customWidth="1"/>
    <col min="5113" max="5113" width="47.44140625" style="126" customWidth="1"/>
    <col min="5114" max="5115" width="5.6640625" style="126" customWidth="1"/>
    <col min="5116" max="5116" width="9.44140625" style="126" customWidth="1"/>
    <col min="5117" max="5117" width="11.6640625" style="126" customWidth="1"/>
    <col min="5118" max="5118" width="12.33203125" style="126" customWidth="1"/>
    <col min="5119" max="5119" width="15.33203125" style="126" customWidth="1"/>
    <col min="5120" max="5121" width="5.6640625" style="126" customWidth="1"/>
    <col min="5122" max="5122" width="24.109375" style="126" customWidth="1"/>
    <col min="5123" max="5123" width="37.44140625" style="126" customWidth="1"/>
    <col min="5124" max="5366" width="11.44140625" style="126"/>
    <col min="5367" max="5367" width="13.33203125" style="126" customWidth="1"/>
    <col min="5368" max="5368" width="4.5546875" style="126" customWidth="1"/>
    <col min="5369" max="5369" width="47.44140625" style="126" customWidth="1"/>
    <col min="5370" max="5371" width="5.6640625" style="126" customWidth="1"/>
    <col min="5372" max="5372" width="9.44140625" style="126" customWidth="1"/>
    <col min="5373" max="5373" width="11.6640625" style="126" customWidth="1"/>
    <col min="5374" max="5374" width="12.33203125" style="126" customWidth="1"/>
    <col min="5375" max="5375" width="15.33203125" style="126" customWidth="1"/>
    <col min="5376" max="5377" width="5.6640625" style="126" customWidth="1"/>
    <col min="5378" max="5378" width="24.109375" style="126" customWidth="1"/>
    <col min="5379" max="5379" width="37.44140625" style="126" customWidth="1"/>
    <col min="5380" max="5622" width="11.44140625" style="126"/>
    <col min="5623" max="5623" width="13.33203125" style="126" customWidth="1"/>
    <col min="5624" max="5624" width="4.5546875" style="126" customWidth="1"/>
    <col min="5625" max="5625" width="47.44140625" style="126" customWidth="1"/>
    <col min="5626" max="5627" width="5.6640625" style="126" customWidth="1"/>
    <col min="5628" max="5628" width="9.44140625" style="126" customWidth="1"/>
    <col min="5629" max="5629" width="11.6640625" style="126" customWidth="1"/>
    <col min="5630" max="5630" width="12.33203125" style="126" customWidth="1"/>
    <col min="5631" max="5631" width="15.33203125" style="126" customWidth="1"/>
    <col min="5632" max="5633" width="5.6640625" style="126" customWidth="1"/>
    <col min="5634" max="5634" width="24.109375" style="126" customWidth="1"/>
    <col min="5635" max="5635" width="37.44140625" style="126" customWidth="1"/>
    <col min="5636" max="5878" width="11.44140625" style="126"/>
    <col min="5879" max="5879" width="13.33203125" style="126" customWidth="1"/>
    <col min="5880" max="5880" width="4.5546875" style="126" customWidth="1"/>
    <col min="5881" max="5881" width="47.44140625" style="126" customWidth="1"/>
    <col min="5882" max="5883" width="5.6640625" style="126" customWidth="1"/>
    <col min="5884" max="5884" width="9.44140625" style="126" customWidth="1"/>
    <col min="5885" max="5885" width="11.6640625" style="126" customWidth="1"/>
    <col min="5886" max="5886" width="12.33203125" style="126" customWidth="1"/>
    <col min="5887" max="5887" width="15.33203125" style="126" customWidth="1"/>
    <col min="5888" max="5889" width="5.6640625" style="126" customWidth="1"/>
    <col min="5890" max="5890" width="24.109375" style="126" customWidth="1"/>
    <col min="5891" max="5891" width="37.44140625" style="126" customWidth="1"/>
    <col min="5892" max="6134" width="11.44140625" style="126"/>
    <col min="6135" max="6135" width="13.33203125" style="126" customWidth="1"/>
    <col min="6136" max="6136" width="4.5546875" style="126" customWidth="1"/>
    <col min="6137" max="6137" width="47.44140625" style="126" customWidth="1"/>
    <col min="6138" max="6139" width="5.6640625" style="126" customWidth="1"/>
    <col min="6140" max="6140" width="9.44140625" style="126" customWidth="1"/>
    <col min="6141" max="6141" width="11.6640625" style="126" customWidth="1"/>
    <col min="6142" max="6142" width="12.33203125" style="126" customWidth="1"/>
    <col min="6143" max="6143" width="15.33203125" style="126" customWidth="1"/>
    <col min="6144" max="6145" width="5.6640625" style="126" customWidth="1"/>
    <col min="6146" max="6146" width="24.109375" style="126" customWidth="1"/>
    <col min="6147" max="6147" width="37.44140625" style="126" customWidth="1"/>
    <col min="6148" max="6390" width="11.44140625" style="126"/>
    <col min="6391" max="6391" width="13.33203125" style="126" customWidth="1"/>
    <col min="6392" max="6392" width="4.5546875" style="126" customWidth="1"/>
    <col min="6393" max="6393" width="47.44140625" style="126" customWidth="1"/>
    <col min="6394" max="6395" width="5.6640625" style="126" customWidth="1"/>
    <col min="6396" max="6396" width="9.44140625" style="126" customWidth="1"/>
    <col min="6397" max="6397" width="11.6640625" style="126" customWidth="1"/>
    <col min="6398" max="6398" width="12.33203125" style="126" customWidth="1"/>
    <col min="6399" max="6399" width="15.33203125" style="126" customWidth="1"/>
    <col min="6400" max="6401" width="5.6640625" style="126" customWidth="1"/>
    <col min="6402" max="6402" width="24.109375" style="126" customWidth="1"/>
    <col min="6403" max="6403" width="37.44140625" style="126" customWidth="1"/>
    <col min="6404" max="6646" width="11.44140625" style="126"/>
    <col min="6647" max="6647" width="13.33203125" style="126" customWidth="1"/>
    <col min="6648" max="6648" width="4.5546875" style="126" customWidth="1"/>
    <col min="6649" max="6649" width="47.44140625" style="126" customWidth="1"/>
    <col min="6650" max="6651" width="5.6640625" style="126" customWidth="1"/>
    <col min="6652" max="6652" width="9.44140625" style="126" customWidth="1"/>
    <col min="6653" max="6653" width="11.6640625" style="126" customWidth="1"/>
    <col min="6654" max="6654" width="12.33203125" style="126" customWidth="1"/>
    <col min="6655" max="6655" width="15.33203125" style="126" customWidth="1"/>
    <col min="6656" max="6657" width="5.6640625" style="126" customWidth="1"/>
    <col min="6658" max="6658" width="24.109375" style="126" customWidth="1"/>
    <col min="6659" max="6659" width="37.44140625" style="126" customWidth="1"/>
    <col min="6660" max="6902" width="11.44140625" style="126"/>
    <col min="6903" max="6903" width="13.33203125" style="126" customWidth="1"/>
    <col min="6904" max="6904" width="4.5546875" style="126" customWidth="1"/>
    <col min="6905" max="6905" width="47.44140625" style="126" customWidth="1"/>
    <col min="6906" max="6907" width="5.6640625" style="126" customWidth="1"/>
    <col min="6908" max="6908" width="9.44140625" style="126" customWidth="1"/>
    <col min="6909" max="6909" width="11.6640625" style="126" customWidth="1"/>
    <col min="6910" max="6910" width="12.33203125" style="126" customWidth="1"/>
    <col min="6911" max="6911" width="15.33203125" style="126" customWidth="1"/>
    <col min="6912" max="6913" width="5.6640625" style="126" customWidth="1"/>
    <col min="6914" max="6914" width="24.109375" style="126" customWidth="1"/>
    <col min="6915" max="6915" width="37.44140625" style="126" customWidth="1"/>
    <col min="6916" max="7158" width="11.44140625" style="126"/>
    <col min="7159" max="7159" width="13.33203125" style="126" customWidth="1"/>
    <col min="7160" max="7160" width="4.5546875" style="126" customWidth="1"/>
    <col min="7161" max="7161" width="47.44140625" style="126" customWidth="1"/>
    <col min="7162" max="7163" width="5.6640625" style="126" customWidth="1"/>
    <col min="7164" max="7164" width="9.44140625" style="126" customWidth="1"/>
    <col min="7165" max="7165" width="11.6640625" style="126" customWidth="1"/>
    <col min="7166" max="7166" width="12.33203125" style="126" customWidth="1"/>
    <col min="7167" max="7167" width="15.33203125" style="126" customWidth="1"/>
    <col min="7168" max="7169" width="5.6640625" style="126" customWidth="1"/>
    <col min="7170" max="7170" width="24.109375" style="126" customWidth="1"/>
    <col min="7171" max="7171" width="37.44140625" style="126" customWidth="1"/>
    <col min="7172" max="7414" width="11.44140625" style="126"/>
    <col min="7415" max="7415" width="13.33203125" style="126" customWidth="1"/>
    <col min="7416" max="7416" width="4.5546875" style="126" customWidth="1"/>
    <col min="7417" max="7417" width="47.44140625" style="126" customWidth="1"/>
    <col min="7418" max="7419" width="5.6640625" style="126" customWidth="1"/>
    <col min="7420" max="7420" width="9.44140625" style="126" customWidth="1"/>
    <col min="7421" max="7421" width="11.6640625" style="126" customWidth="1"/>
    <col min="7422" max="7422" width="12.33203125" style="126" customWidth="1"/>
    <col min="7423" max="7423" width="15.33203125" style="126" customWidth="1"/>
    <col min="7424" max="7425" width="5.6640625" style="126" customWidth="1"/>
    <col min="7426" max="7426" width="24.109375" style="126" customWidth="1"/>
    <col min="7427" max="7427" width="37.44140625" style="126" customWidth="1"/>
    <col min="7428" max="7670" width="11.44140625" style="126"/>
    <col min="7671" max="7671" width="13.33203125" style="126" customWidth="1"/>
    <col min="7672" max="7672" width="4.5546875" style="126" customWidth="1"/>
    <col min="7673" max="7673" width="47.44140625" style="126" customWidth="1"/>
    <col min="7674" max="7675" width="5.6640625" style="126" customWidth="1"/>
    <col min="7676" max="7676" width="9.44140625" style="126" customWidth="1"/>
    <col min="7677" max="7677" width="11.6640625" style="126" customWidth="1"/>
    <col min="7678" max="7678" width="12.33203125" style="126" customWidth="1"/>
    <col min="7679" max="7679" width="15.33203125" style="126" customWidth="1"/>
    <col min="7680" max="7681" width="5.6640625" style="126" customWidth="1"/>
    <col min="7682" max="7682" width="24.109375" style="126" customWidth="1"/>
    <col min="7683" max="7683" width="37.44140625" style="126" customWidth="1"/>
    <col min="7684" max="7926" width="11.44140625" style="126"/>
    <col min="7927" max="7927" width="13.33203125" style="126" customWidth="1"/>
    <col min="7928" max="7928" width="4.5546875" style="126" customWidth="1"/>
    <col min="7929" max="7929" width="47.44140625" style="126" customWidth="1"/>
    <col min="7930" max="7931" width="5.6640625" style="126" customWidth="1"/>
    <col min="7932" max="7932" width="9.44140625" style="126" customWidth="1"/>
    <col min="7933" max="7933" width="11.6640625" style="126" customWidth="1"/>
    <col min="7934" max="7934" width="12.33203125" style="126" customWidth="1"/>
    <col min="7935" max="7935" width="15.33203125" style="126" customWidth="1"/>
    <col min="7936" max="7937" width="5.6640625" style="126" customWidth="1"/>
    <col min="7938" max="7938" width="24.109375" style="126" customWidth="1"/>
    <col min="7939" max="7939" width="37.44140625" style="126" customWidth="1"/>
    <col min="7940" max="8182" width="11.44140625" style="126"/>
    <col min="8183" max="8183" width="13.33203125" style="126" customWidth="1"/>
    <col min="8184" max="8184" width="4.5546875" style="126" customWidth="1"/>
    <col min="8185" max="8185" width="47.44140625" style="126" customWidth="1"/>
    <col min="8186" max="8187" width="5.6640625" style="126" customWidth="1"/>
    <col min="8188" max="8188" width="9.44140625" style="126" customWidth="1"/>
    <col min="8189" max="8189" width="11.6640625" style="126" customWidth="1"/>
    <col min="8190" max="8190" width="12.33203125" style="126" customWidth="1"/>
    <col min="8191" max="8191" width="15.33203125" style="126" customWidth="1"/>
    <col min="8192" max="8193" width="5.6640625" style="126" customWidth="1"/>
    <col min="8194" max="8194" width="24.109375" style="126" customWidth="1"/>
    <col min="8195" max="8195" width="37.44140625" style="126" customWidth="1"/>
    <col min="8196" max="8438" width="11.44140625" style="126"/>
    <col min="8439" max="8439" width="13.33203125" style="126" customWidth="1"/>
    <col min="8440" max="8440" width="4.5546875" style="126" customWidth="1"/>
    <col min="8441" max="8441" width="47.44140625" style="126" customWidth="1"/>
    <col min="8442" max="8443" width="5.6640625" style="126" customWidth="1"/>
    <col min="8444" max="8444" width="9.44140625" style="126" customWidth="1"/>
    <col min="8445" max="8445" width="11.6640625" style="126" customWidth="1"/>
    <col min="8446" max="8446" width="12.33203125" style="126" customWidth="1"/>
    <col min="8447" max="8447" width="15.33203125" style="126" customWidth="1"/>
    <col min="8448" max="8449" width="5.6640625" style="126" customWidth="1"/>
    <col min="8450" max="8450" width="24.109375" style="126" customWidth="1"/>
    <col min="8451" max="8451" width="37.44140625" style="126" customWidth="1"/>
    <col min="8452" max="8694" width="11.44140625" style="126"/>
    <col min="8695" max="8695" width="13.33203125" style="126" customWidth="1"/>
    <col min="8696" max="8696" width="4.5546875" style="126" customWidth="1"/>
    <col min="8697" max="8697" width="47.44140625" style="126" customWidth="1"/>
    <col min="8698" max="8699" width="5.6640625" style="126" customWidth="1"/>
    <col min="8700" max="8700" width="9.44140625" style="126" customWidth="1"/>
    <col min="8701" max="8701" width="11.6640625" style="126" customWidth="1"/>
    <col min="8702" max="8702" width="12.33203125" style="126" customWidth="1"/>
    <col min="8703" max="8703" width="15.33203125" style="126" customWidth="1"/>
    <col min="8704" max="8705" width="5.6640625" style="126" customWidth="1"/>
    <col min="8706" max="8706" width="24.109375" style="126" customWidth="1"/>
    <col min="8707" max="8707" width="37.44140625" style="126" customWidth="1"/>
    <col min="8708" max="8950" width="11.44140625" style="126"/>
    <col min="8951" max="8951" width="13.33203125" style="126" customWidth="1"/>
    <col min="8952" max="8952" width="4.5546875" style="126" customWidth="1"/>
    <col min="8953" max="8953" width="47.44140625" style="126" customWidth="1"/>
    <col min="8954" max="8955" width="5.6640625" style="126" customWidth="1"/>
    <col min="8956" max="8956" width="9.44140625" style="126" customWidth="1"/>
    <col min="8957" max="8957" width="11.6640625" style="126" customWidth="1"/>
    <col min="8958" max="8958" width="12.33203125" style="126" customWidth="1"/>
    <col min="8959" max="8959" width="15.33203125" style="126" customWidth="1"/>
    <col min="8960" max="8961" width="5.6640625" style="126" customWidth="1"/>
    <col min="8962" max="8962" width="24.109375" style="126" customWidth="1"/>
    <col min="8963" max="8963" width="37.44140625" style="126" customWidth="1"/>
    <col min="8964" max="9206" width="11.44140625" style="126"/>
    <col min="9207" max="9207" width="13.33203125" style="126" customWidth="1"/>
    <col min="9208" max="9208" width="4.5546875" style="126" customWidth="1"/>
    <col min="9209" max="9209" width="47.44140625" style="126" customWidth="1"/>
    <col min="9210" max="9211" width="5.6640625" style="126" customWidth="1"/>
    <col min="9212" max="9212" width="9.44140625" style="126" customWidth="1"/>
    <col min="9213" max="9213" width="11.6640625" style="126" customWidth="1"/>
    <col min="9214" max="9214" width="12.33203125" style="126" customWidth="1"/>
    <col min="9215" max="9215" width="15.33203125" style="126" customWidth="1"/>
    <col min="9216" max="9217" width="5.6640625" style="126" customWidth="1"/>
    <col min="9218" max="9218" width="24.109375" style="126" customWidth="1"/>
    <col min="9219" max="9219" width="37.44140625" style="126" customWidth="1"/>
    <col min="9220" max="9462" width="11.44140625" style="126"/>
    <col min="9463" max="9463" width="13.33203125" style="126" customWidth="1"/>
    <col min="9464" max="9464" width="4.5546875" style="126" customWidth="1"/>
    <col min="9465" max="9465" width="47.44140625" style="126" customWidth="1"/>
    <col min="9466" max="9467" width="5.6640625" style="126" customWidth="1"/>
    <col min="9468" max="9468" width="9.44140625" style="126" customWidth="1"/>
    <col min="9469" max="9469" width="11.6640625" style="126" customWidth="1"/>
    <col min="9470" max="9470" width="12.33203125" style="126" customWidth="1"/>
    <col min="9471" max="9471" width="15.33203125" style="126" customWidth="1"/>
    <col min="9472" max="9473" width="5.6640625" style="126" customWidth="1"/>
    <col min="9474" max="9474" width="24.109375" style="126" customWidth="1"/>
    <col min="9475" max="9475" width="37.44140625" style="126" customWidth="1"/>
    <col min="9476" max="9718" width="11.44140625" style="126"/>
    <col min="9719" max="9719" width="13.33203125" style="126" customWidth="1"/>
    <col min="9720" max="9720" width="4.5546875" style="126" customWidth="1"/>
    <col min="9721" max="9721" width="47.44140625" style="126" customWidth="1"/>
    <col min="9722" max="9723" width="5.6640625" style="126" customWidth="1"/>
    <col min="9724" max="9724" width="9.44140625" style="126" customWidth="1"/>
    <col min="9725" max="9725" width="11.6640625" style="126" customWidth="1"/>
    <col min="9726" max="9726" width="12.33203125" style="126" customWidth="1"/>
    <col min="9727" max="9727" width="15.33203125" style="126" customWidth="1"/>
    <col min="9728" max="9729" width="5.6640625" style="126" customWidth="1"/>
    <col min="9730" max="9730" width="24.109375" style="126" customWidth="1"/>
    <col min="9731" max="9731" width="37.44140625" style="126" customWidth="1"/>
    <col min="9732" max="9974" width="11.44140625" style="126"/>
    <col min="9975" max="9975" width="13.33203125" style="126" customWidth="1"/>
    <col min="9976" max="9976" width="4.5546875" style="126" customWidth="1"/>
    <col min="9977" max="9977" width="47.44140625" style="126" customWidth="1"/>
    <col min="9978" max="9979" width="5.6640625" style="126" customWidth="1"/>
    <col min="9980" max="9980" width="9.44140625" style="126" customWidth="1"/>
    <col min="9981" max="9981" width="11.6640625" style="126" customWidth="1"/>
    <col min="9982" max="9982" width="12.33203125" style="126" customWidth="1"/>
    <col min="9983" max="9983" width="15.33203125" style="126" customWidth="1"/>
    <col min="9984" max="9985" width="5.6640625" style="126" customWidth="1"/>
    <col min="9986" max="9986" width="24.109375" style="126" customWidth="1"/>
    <col min="9987" max="9987" width="37.44140625" style="126" customWidth="1"/>
    <col min="9988" max="10230" width="11.44140625" style="126"/>
    <col min="10231" max="10231" width="13.33203125" style="126" customWidth="1"/>
    <col min="10232" max="10232" width="4.5546875" style="126" customWidth="1"/>
    <col min="10233" max="10233" width="47.44140625" style="126" customWidth="1"/>
    <col min="10234" max="10235" width="5.6640625" style="126" customWidth="1"/>
    <col min="10236" max="10236" width="9.44140625" style="126" customWidth="1"/>
    <col min="10237" max="10237" width="11.6640625" style="126" customWidth="1"/>
    <col min="10238" max="10238" width="12.33203125" style="126" customWidth="1"/>
    <col min="10239" max="10239" width="15.33203125" style="126" customWidth="1"/>
    <col min="10240" max="10241" width="5.6640625" style="126" customWidth="1"/>
    <col min="10242" max="10242" width="24.109375" style="126" customWidth="1"/>
    <col min="10243" max="10243" width="37.44140625" style="126" customWidth="1"/>
    <col min="10244" max="10486" width="11.44140625" style="126"/>
    <col min="10487" max="10487" width="13.33203125" style="126" customWidth="1"/>
    <col min="10488" max="10488" width="4.5546875" style="126" customWidth="1"/>
    <col min="10489" max="10489" width="47.44140625" style="126" customWidth="1"/>
    <col min="10490" max="10491" width="5.6640625" style="126" customWidth="1"/>
    <col min="10492" max="10492" width="9.44140625" style="126" customWidth="1"/>
    <col min="10493" max="10493" width="11.6640625" style="126" customWidth="1"/>
    <col min="10494" max="10494" width="12.33203125" style="126" customWidth="1"/>
    <col min="10495" max="10495" width="15.33203125" style="126" customWidth="1"/>
    <col min="10496" max="10497" width="5.6640625" style="126" customWidth="1"/>
    <col min="10498" max="10498" width="24.109375" style="126" customWidth="1"/>
    <col min="10499" max="10499" width="37.44140625" style="126" customWidth="1"/>
    <col min="10500" max="10742" width="11.44140625" style="126"/>
    <col min="10743" max="10743" width="13.33203125" style="126" customWidth="1"/>
    <col min="10744" max="10744" width="4.5546875" style="126" customWidth="1"/>
    <col min="10745" max="10745" width="47.44140625" style="126" customWidth="1"/>
    <col min="10746" max="10747" width="5.6640625" style="126" customWidth="1"/>
    <col min="10748" max="10748" width="9.44140625" style="126" customWidth="1"/>
    <col min="10749" max="10749" width="11.6640625" style="126" customWidth="1"/>
    <col min="10750" max="10750" width="12.33203125" style="126" customWidth="1"/>
    <col min="10751" max="10751" width="15.33203125" style="126" customWidth="1"/>
    <col min="10752" max="10753" width="5.6640625" style="126" customWidth="1"/>
    <col min="10754" max="10754" width="24.109375" style="126" customWidth="1"/>
    <col min="10755" max="10755" width="37.44140625" style="126" customWidth="1"/>
    <col min="10756" max="10998" width="11.44140625" style="126"/>
    <col min="10999" max="10999" width="13.33203125" style="126" customWidth="1"/>
    <col min="11000" max="11000" width="4.5546875" style="126" customWidth="1"/>
    <col min="11001" max="11001" width="47.44140625" style="126" customWidth="1"/>
    <col min="11002" max="11003" width="5.6640625" style="126" customWidth="1"/>
    <col min="11004" max="11004" width="9.44140625" style="126" customWidth="1"/>
    <col min="11005" max="11005" width="11.6640625" style="126" customWidth="1"/>
    <col min="11006" max="11006" width="12.33203125" style="126" customWidth="1"/>
    <col min="11007" max="11007" width="15.33203125" style="126" customWidth="1"/>
    <col min="11008" max="11009" width="5.6640625" style="126" customWidth="1"/>
    <col min="11010" max="11010" width="24.109375" style="126" customWidth="1"/>
    <col min="11011" max="11011" width="37.44140625" style="126" customWidth="1"/>
    <col min="11012" max="11254" width="11.44140625" style="126"/>
    <col min="11255" max="11255" width="13.33203125" style="126" customWidth="1"/>
    <col min="11256" max="11256" width="4.5546875" style="126" customWidth="1"/>
    <col min="11257" max="11257" width="47.44140625" style="126" customWidth="1"/>
    <col min="11258" max="11259" width="5.6640625" style="126" customWidth="1"/>
    <col min="11260" max="11260" width="9.44140625" style="126" customWidth="1"/>
    <col min="11261" max="11261" width="11.6640625" style="126" customWidth="1"/>
    <col min="11262" max="11262" width="12.33203125" style="126" customWidth="1"/>
    <col min="11263" max="11263" width="15.33203125" style="126" customWidth="1"/>
    <col min="11264" max="11265" width="5.6640625" style="126" customWidth="1"/>
    <col min="11266" max="11266" width="24.109375" style="126" customWidth="1"/>
    <col min="11267" max="11267" width="37.44140625" style="126" customWidth="1"/>
    <col min="11268" max="11510" width="11.44140625" style="126"/>
    <col min="11511" max="11511" width="13.33203125" style="126" customWidth="1"/>
    <col min="11512" max="11512" width="4.5546875" style="126" customWidth="1"/>
    <col min="11513" max="11513" width="47.44140625" style="126" customWidth="1"/>
    <col min="11514" max="11515" width="5.6640625" style="126" customWidth="1"/>
    <col min="11516" max="11516" width="9.44140625" style="126" customWidth="1"/>
    <col min="11517" max="11517" width="11.6640625" style="126" customWidth="1"/>
    <col min="11518" max="11518" width="12.33203125" style="126" customWidth="1"/>
    <col min="11519" max="11519" width="15.33203125" style="126" customWidth="1"/>
    <col min="11520" max="11521" width="5.6640625" style="126" customWidth="1"/>
    <col min="11522" max="11522" width="24.109375" style="126" customWidth="1"/>
    <col min="11523" max="11523" width="37.44140625" style="126" customWidth="1"/>
    <col min="11524" max="11766" width="11.44140625" style="126"/>
    <col min="11767" max="11767" width="13.33203125" style="126" customWidth="1"/>
    <col min="11768" max="11768" width="4.5546875" style="126" customWidth="1"/>
    <col min="11769" max="11769" width="47.44140625" style="126" customWidth="1"/>
    <col min="11770" max="11771" width="5.6640625" style="126" customWidth="1"/>
    <col min="11772" max="11772" width="9.44140625" style="126" customWidth="1"/>
    <col min="11773" max="11773" width="11.6640625" style="126" customWidth="1"/>
    <col min="11774" max="11774" width="12.33203125" style="126" customWidth="1"/>
    <col min="11775" max="11775" width="15.33203125" style="126" customWidth="1"/>
    <col min="11776" max="11777" width="5.6640625" style="126" customWidth="1"/>
    <col min="11778" max="11778" width="24.109375" style="126" customWidth="1"/>
    <col min="11779" max="11779" width="37.44140625" style="126" customWidth="1"/>
    <col min="11780" max="12022" width="11.44140625" style="126"/>
    <col min="12023" max="12023" width="13.33203125" style="126" customWidth="1"/>
    <col min="12024" max="12024" width="4.5546875" style="126" customWidth="1"/>
    <col min="12025" max="12025" width="47.44140625" style="126" customWidth="1"/>
    <col min="12026" max="12027" width="5.6640625" style="126" customWidth="1"/>
    <col min="12028" max="12028" width="9.44140625" style="126" customWidth="1"/>
    <col min="12029" max="12029" width="11.6640625" style="126" customWidth="1"/>
    <col min="12030" max="12030" width="12.33203125" style="126" customWidth="1"/>
    <col min="12031" max="12031" width="15.33203125" style="126" customWidth="1"/>
    <col min="12032" max="12033" width="5.6640625" style="126" customWidth="1"/>
    <col min="12034" max="12034" width="24.109375" style="126" customWidth="1"/>
    <col min="12035" max="12035" width="37.44140625" style="126" customWidth="1"/>
    <col min="12036" max="12278" width="11.44140625" style="126"/>
    <col min="12279" max="12279" width="13.33203125" style="126" customWidth="1"/>
    <col min="12280" max="12280" width="4.5546875" style="126" customWidth="1"/>
    <col min="12281" max="12281" width="47.44140625" style="126" customWidth="1"/>
    <col min="12282" max="12283" width="5.6640625" style="126" customWidth="1"/>
    <col min="12284" max="12284" width="9.44140625" style="126" customWidth="1"/>
    <col min="12285" max="12285" width="11.6640625" style="126" customWidth="1"/>
    <col min="12286" max="12286" width="12.33203125" style="126" customWidth="1"/>
    <col min="12287" max="12287" width="15.33203125" style="126" customWidth="1"/>
    <col min="12288" max="12289" width="5.6640625" style="126" customWidth="1"/>
    <col min="12290" max="12290" width="24.109375" style="126" customWidth="1"/>
    <col min="12291" max="12291" width="37.44140625" style="126" customWidth="1"/>
    <col min="12292" max="12534" width="11.44140625" style="126"/>
    <col min="12535" max="12535" width="13.33203125" style="126" customWidth="1"/>
    <col min="12536" max="12536" width="4.5546875" style="126" customWidth="1"/>
    <col min="12537" max="12537" width="47.44140625" style="126" customWidth="1"/>
    <col min="12538" max="12539" width="5.6640625" style="126" customWidth="1"/>
    <col min="12540" max="12540" width="9.44140625" style="126" customWidth="1"/>
    <col min="12541" max="12541" width="11.6640625" style="126" customWidth="1"/>
    <col min="12542" max="12542" width="12.33203125" style="126" customWidth="1"/>
    <col min="12543" max="12543" width="15.33203125" style="126" customWidth="1"/>
    <col min="12544" max="12545" width="5.6640625" style="126" customWidth="1"/>
    <col min="12546" max="12546" width="24.109375" style="126" customWidth="1"/>
    <col min="12547" max="12547" width="37.44140625" style="126" customWidth="1"/>
    <col min="12548" max="12790" width="11.44140625" style="126"/>
    <col min="12791" max="12791" width="13.33203125" style="126" customWidth="1"/>
    <col min="12792" max="12792" width="4.5546875" style="126" customWidth="1"/>
    <col min="12793" max="12793" width="47.44140625" style="126" customWidth="1"/>
    <col min="12794" max="12795" width="5.6640625" style="126" customWidth="1"/>
    <col min="12796" max="12796" width="9.44140625" style="126" customWidth="1"/>
    <col min="12797" max="12797" width="11.6640625" style="126" customWidth="1"/>
    <col min="12798" max="12798" width="12.33203125" style="126" customWidth="1"/>
    <col min="12799" max="12799" width="15.33203125" style="126" customWidth="1"/>
    <col min="12800" max="12801" width="5.6640625" style="126" customWidth="1"/>
    <col min="12802" max="12802" width="24.109375" style="126" customWidth="1"/>
    <col min="12803" max="12803" width="37.44140625" style="126" customWidth="1"/>
    <col min="12804" max="13046" width="11.44140625" style="126"/>
    <col min="13047" max="13047" width="13.33203125" style="126" customWidth="1"/>
    <col min="13048" max="13048" width="4.5546875" style="126" customWidth="1"/>
    <col min="13049" max="13049" width="47.44140625" style="126" customWidth="1"/>
    <col min="13050" max="13051" width="5.6640625" style="126" customWidth="1"/>
    <col min="13052" max="13052" width="9.44140625" style="126" customWidth="1"/>
    <col min="13053" max="13053" width="11.6640625" style="126" customWidth="1"/>
    <col min="13054" max="13054" width="12.33203125" style="126" customWidth="1"/>
    <col min="13055" max="13055" width="15.33203125" style="126" customWidth="1"/>
    <col min="13056" max="13057" width="5.6640625" style="126" customWidth="1"/>
    <col min="13058" max="13058" width="24.109375" style="126" customWidth="1"/>
    <col min="13059" max="13059" width="37.44140625" style="126" customWidth="1"/>
    <col min="13060" max="13302" width="11.44140625" style="126"/>
    <col min="13303" max="13303" width="13.33203125" style="126" customWidth="1"/>
    <col min="13304" max="13304" width="4.5546875" style="126" customWidth="1"/>
    <col min="13305" max="13305" width="47.44140625" style="126" customWidth="1"/>
    <col min="13306" max="13307" width="5.6640625" style="126" customWidth="1"/>
    <col min="13308" max="13308" width="9.44140625" style="126" customWidth="1"/>
    <col min="13309" max="13309" width="11.6640625" style="126" customWidth="1"/>
    <col min="13310" max="13310" width="12.33203125" style="126" customWidth="1"/>
    <col min="13311" max="13311" width="15.33203125" style="126" customWidth="1"/>
    <col min="13312" max="13313" width="5.6640625" style="126" customWidth="1"/>
    <col min="13314" max="13314" width="24.109375" style="126" customWidth="1"/>
    <col min="13315" max="13315" width="37.44140625" style="126" customWidth="1"/>
    <col min="13316" max="13558" width="11.44140625" style="126"/>
    <col min="13559" max="13559" width="13.33203125" style="126" customWidth="1"/>
    <col min="13560" max="13560" width="4.5546875" style="126" customWidth="1"/>
    <col min="13561" max="13561" width="47.44140625" style="126" customWidth="1"/>
    <col min="13562" max="13563" width="5.6640625" style="126" customWidth="1"/>
    <col min="13564" max="13564" width="9.44140625" style="126" customWidth="1"/>
    <col min="13565" max="13565" width="11.6640625" style="126" customWidth="1"/>
    <col min="13566" max="13566" width="12.33203125" style="126" customWidth="1"/>
    <col min="13567" max="13567" width="15.33203125" style="126" customWidth="1"/>
    <col min="13568" max="13569" width="5.6640625" style="126" customWidth="1"/>
    <col min="13570" max="13570" width="24.109375" style="126" customWidth="1"/>
    <col min="13571" max="13571" width="37.44140625" style="126" customWidth="1"/>
    <col min="13572" max="13814" width="11.44140625" style="126"/>
    <col min="13815" max="13815" width="13.33203125" style="126" customWidth="1"/>
    <col min="13816" max="13816" width="4.5546875" style="126" customWidth="1"/>
    <col min="13817" max="13817" width="47.44140625" style="126" customWidth="1"/>
    <col min="13818" max="13819" width="5.6640625" style="126" customWidth="1"/>
    <col min="13820" max="13820" width="9.44140625" style="126" customWidth="1"/>
    <col min="13821" max="13821" width="11.6640625" style="126" customWidth="1"/>
    <col min="13822" max="13822" width="12.33203125" style="126" customWidth="1"/>
    <col min="13823" max="13823" width="15.33203125" style="126" customWidth="1"/>
    <col min="13824" max="13825" width="5.6640625" style="126" customWidth="1"/>
    <col min="13826" max="13826" width="24.109375" style="126" customWidth="1"/>
    <col min="13827" max="13827" width="37.44140625" style="126" customWidth="1"/>
    <col min="13828" max="14070" width="11.44140625" style="126"/>
    <col min="14071" max="14071" width="13.33203125" style="126" customWidth="1"/>
    <col min="14072" max="14072" width="4.5546875" style="126" customWidth="1"/>
    <col min="14073" max="14073" width="47.44140625" style="126" customWidth="1"/>
    <col min="14074" max="14075" width="5.6640625" style="126" customWidth="1"/>
    <col min="14076" max="14076" width="9.44140625" style="126" customWidth="1"/>
    <col min="14077" max="14077" width="11.6640625" style="126" customWidth="1"/>
    <col min="14078" max="14078" width="12.33203125" style="126" customWidth="1"/>
    <col min="14079" max="14079" width="15.33203125" style="126" customWidth="1"/>
    <col min="14080" max="14081" width="5.6640625" style="126" customWidth="1"/>
    <col min="14082" max="14082" width="24.109375" style="126" customWidth="1"/>
    <col min="14083" max="14083" width="37.44140625" style="126" customWidth="1"/>
    <col min="14084" max="14326" width="11.44140625" style="126"/>
    <col min="14327" max="14327" width="13.33203125" style="126" customWidth="1"/>
    <col min="14328" max="14328" width="4.5546875" style="126" customWidth="1"/>
    <col min="14329" max="14329" width="47.44140625" style="126" customWidth="1"/>
    <col min="14330" max="14331" width="5.6640625" style="126" customWidth="1"/>
    <col min="14332" max="14332" width="9.44140625" style="126" customWidth="1"/>
    <col min="14333" max="14333" width="11.6640625" style="126" customWidth="1"/>
    <col min="14334" max="14334" width="12.33203125" style="126" customWidth="1"/>
    <col min="14335" max="14335" width="15.33203125" style="126" customWidth="1"/>
    <col min="14336" max="14337" width="5.6640625" style="126" customWidth="1"/>
    <col min="14338" max="14338" width="24.109375" style="126" customWidth="1"/>
    <col min="14339" max="14339" width="37.44140625" style="126" customWidth="1"/>
    <col min="14340" max="14582" width="11.44140625" style="126"/>
    <col min="14583" max="14583" width="13.33203125" style="126" customWidth="1"/>
    <col min="14584" max="14584" width="4.5546875" style="126" customWidth="1"/>
    <col min="14585" max="14585" width="47.44140625" style="126" customWidth="1"/>
    <col min="14586" max="14587" width="5.6640625" style="126" customWidth="1"/>
    <col min="14588" max="14588" width="9.44140625" style="126" customWidth="1"/>
    <col min="14589" max="14589" width="11.6640625" style="126" customWidth="1"/>
    <col min="14590" max="14590" width="12.33203125" style="126" customWidth="1"/>
    <col min="14591" max="14591" width="15.33203125" style="126" customWidth="1"/>
    <col min="14592" max="14593" width="5.6640625" style="126" customWidth="1"/>
    <col min="14594" max="14594" width="24.109375" style="126" customWidth="1"/>
    <col min="14595" max="14595" width="37.44140625" style="126" customWidth="1"/>
    <col min="14596" max="14838" width="11.44140625" style="126"/>
    <col min="14839" max="14839" width="13.33203125" style="126" customWidth="1"/>
    <col min="14840" max="14840" width="4.5546875" style="126" customWidth="1"/>
    <col min="14841" max="14841" width="47.44140625" style="126" customWidth="1"/>
    <col min="14842" max="14843" width="5.6640625" style="126" customWidth="1"/>
    <col min="14844" max="14844" width="9.44140625" style="126" customWidth="1"/>
    <col min="14845" max="14845" width="11.6640625" style="126" customWidth="1"/>
    <col min="14846" max="14846" width="12.33203125" style="126" customWidth="1"/>
    <col min="14847" max="14847" width="15.33203125" style="126" customWidth="1"/>
    <col min="14848" max="14849" width="5.6640625" style="126" customWidth="1"/>
    <col min="14850" max="14850" width="24.109375" style="126" customWidth="1"/>
    <col min="14851" max="14851" width="37.44140625" style="126" customWidth="1"/>
    <col min="14852" max="15094" width="11.44140625" style="126"/>
    <col min="15095" max="15095" width="13.33203125" style="126" customWidth="1"/>
    <col min="15096" max="15096" width="4.5546875" style="126" customWidth="1"/>
    <col min="15097" max="15097" width="47.44140625" style="126" customWidth="1"/>
    <col min="15098" max="15099" width="5.6640625" style="126" customWidth="1"/>
    <col min="15100" max="15100" width="9.44140625" style="126" customWidth="1"/>
    <col min="15101" max="15101" width="11.6640625" style="126" customWidth="1"/>
    <col min="15102" max="15102" width="12.33203125" style="126" customWidth="1"/>
    <col min="15103" max="15103" width="15.33203125" style="126" customWidth="1"/>
    <col min="15104" max="15105" width="5.6640625" style="126" customWidth="1"/>
    <col min="15106" max="15106" width="24.109375" style="126" customWidth="1"/>
    <col min="15107" max="15107" width="37.44140625" style="126" customWidth="1"/>
    <col min="15108" max="15350" width="11.44140625" style="126"/>
    <col min="15351" max="15351" width="13.33203125" style="126" customWidth="1"/>
    <col min="15352" max="15352" width="4.5546875" style="126" customWidth="1"/>
    <col min="15353" max="15353" width="47.44140625" style="126" customWidth="1"/>
    <col min="15354" max="15355" width="5.6640625" style="126" customWidth="1"/>
    <col min="15356" max="15356" width="9.44140625" style="126" customWidth="1"/>
    <col min="15357" max="15357" width="11.6640625" style="126" customWidth="1"/>
    <col min="15358" max="15358" width="12.33203125" style="126" customWidth="1"/>
    <col min="15359" max="15359" width="15.33203125" style="126" customWidth="1"/>
    <col min="15360" max="15361" width="5.6640625" style="126" customWidth="1"/>
    <col min="15362" max="15362" width="24.109375" style="126" customWidth="1"/>
    <col min="15363" max="15363" width="37.44140625" style="126" customWidth="1"/>
    <col min="15364" max="15606" width="11.44140625" style="126"/>
    <col min="15607" max="15607" width="13.33203125" style="126" customWidth="1"/>
    <col min="15608" max="15608" width="4.5546875" style="126" customWidth="1"/>
    <col min="15609" max="15609" width="47.44140625" style="126" customWidth="1"/>
    <col min="15610" max="15611" width="5.6640625" style="126" customWidth="1"/>
    <col min="15612" max="15612" width="9.44140625" style="126" customWidth="1"/>
    <col min="15613" max="15613" width="11.6640625" style="126" customWidth="1"/>
    <col min="15614" max="15614" width="12.33203125" style="126" customWidth="1"/>
    <col min="15615" max="15615" width="15.33203125" style="126" customWidth="1"/>
    <col min="15616" max="15617" width="5.6640625" style="126" customWidth="1"/>
    <col min="15618" max="15618" width="24.109375" style="126" customWidth="1"/>
    <col min="15619" max="15619" width="37.44140625" style="126" customWidth="1"/>
    <col min="15620" max="15862" width="11.44140625" style="126"/>
    <col min="15863" max="15863" width="13.33203125" style="126" customWidth="1"/>
    <col min="15864" max="15864" width="4.5546875" style="126" customWidth="1"/>
    <col min="15865" max="15865" width="47.44140625" style="126" customWidth="1"/>
    <col min="15866" max="15867" width="5.6640625" style="126" customWidth="1"/>
    <col min="15868" max="15868" width="9.44140625" style="126" customWidth="1"/>
    <col min="15869" max="15869" width="11.6640625" style="126" customWidth="1"/>
    <col min="15870" max="15870" width="12.33203125" style="126" customWidth="1"/>
    <col min="15871" max="15871" width="15.33203125" style="126" customWidth="1"/>
    <col min="15872" max="15873" width="5.6640625" style="126" customWidth="1"/>
    <col min="15874" max="15874" width="24.109375" style="126" customWidth="1"/>
    <col min="15875" max="15875" width="37.44140625" style="126" customWidth="1"/>
    <col min="15876" max="16118" width="11.44140625" style="126"/>
    <col min="16119" max="16119" width="13.33203125" style="126" customWidth="1"/>
    <col min="16120" max="16120" width="4.5546875" style="126" customWidth="1"/>
    <col min="16121" max="16121" width="47.44140625" style="126" customWidth="1"/>
    <col min="16122" max="16123" width="5.6640625" style="126" customWidth="1"/>
    <col min="16124" max="16124" width="9.44140625" style="126" customWidth="1"/>
    <col min="16125" max="16125" width="11.6640625" style="126" customWidth="1"/>
    <col min="16126" max="16126" width="12.33203125" style="126" customWidth="1"/>
    <col min="16127" max="16127" width="15.33203125" style="126" customWidth="1"/>
    <col min="16128" max="16129" width="5.6640625" style="126" customWidth="1"/>
    <col min="16130" max="16130" width="24.109375" style="126" customWidth="1"/>
    <col min="16131" max="16131" width="37.44140625" style="126" customWidth="1"/>
    <col min="16132" max="16384" width="11.44140625" style="126"/>
  </cols>
  <sheetData>
    <row r="1" spans="2:10" ht="18" customHeight="1" x14ac:dyDescent="0.2">
      <c r="B1" s="1053"/>
      <c r="C1" s="1054"/>
      <c r="D1" s="1054"/>
      <c r="E1" s="1054"/>
      <c r="F1" s="1054"/>
      <c r="G1" s="1054"/>
      <c r="H1" s="1054"/>
      <c r="I1" s="1054"/>
      <c r="J1" s="1054"/>
    </row>
    <row r="2" spans="2:10" ht="18" customHeight="1" x14ac:dyDescent="0.2">
      <c r="B2" s="1053"/>
      <c r="C2" s="1054"/>
      <c r="D2" s="1055" t="s">
        <v>0</v>
      </c>
      <c r="E2" s="1055"/>
      <c r="F2" s="1055"/>
      <c r="G2" s="1055"/>
      <c r="H2" s="1055"/>
      <c r="I2" s="1055"/>
      <c r="J2" s="1055"/>
    </row>
    <row r="3" spans="2:10" ht="18" customHeight="1" x14ac:dyDescent="0.2">
      <c r="B3" s="1053"/>
      <c r="C3" s="1054"/>
      <c r="D3" s="1055"/>
      <c r="E3" s="1055"/>
      <c r="F3" s="1055"/>
      <c r="G3" s="1055"/>
      <c r="H3" s="1055"/>
      <c r="I3" s="1055"/>
      <c r="J3" s="1055"/>
    </row>
    <row r="4" spans="2:10" ht="18" customHeight="1" x14ac:dyDescent="0.2">
      <c r="B4" s="1053"/>
      <c r="C4" s="1054"/>
      <c r="D4" s="1055"/>
      <c r="E4" s="1055"/>
      <c r="F4" s="1055"/>
      <c r="G4" s="1055"/>
      <c r="H4" s="1055"/>
      <c r="I4" s="1055"/>
      <c r="J4" s="1055"/>
    </row>
    <row r="5" spans="2:10" ht="18" customHeight="1" x14ac:dyDescent="0.2">
      <c r="B5" s="127"/>
      <c r="C5" s="1054"/>
      <c r="D5" s="1054"/>
      <c r="E5" s="1054"/>
      <c r="F5" s="1054"/>
      <c r="G5" s="1054"/>
      <c r="H5" s="1054"/>
      <c r="I5" s="1054"/>
      <c r="J5" s="1054"/>
    </row>
    <row r="6" spans="2:10" ht="25.5" customHeight="1" x14ac:dyDescent="0.2">
      <c r="B6" s="1053"/>
      <c r="C6" s="1054"/>
      <c r="D6" s="1054"/>
      <c r="E6" s="1054"/>
      <c r="F6" s="1054"/>
      <c r="G6" s="1054"/>
      <c r="H6" s="1054"/>
      <c r="I6" s="1054"/>
      <c r="J6" s="1054"/>
    </row>
    <row r="7" spans="2:10" ht="35.25" customHeight="1" x14ac:dyDescent="0.2">
      <c r="B7" s="1056" t="s">
        <v>473</v>
      </c>
      <c r="C7" s="1056"/>
      <c r="D7" s="1056"/>
      <c r="E7" s="1056"/>
      <c r="F7" s="1056"/>
      <c r="G7" s="1056"/>
      <c r="H7" s="1056"/>
      <c r="I7" s="1056"/>
      <c r="J7" s="1056"/>
    </row>
    <row r="8" spans="2:10" ht="18" customHeight="1" x14ac:dyDescent="0.2">
      <c r="B8" s="1050"/>
      <c r="C8" s="1051" t="s">
        <v>474</v>
      </c>
      <c r="D8" s="128" t="s">
        <v>3</v>
      </c>
      <c r="E8" s="128" t="s">
        <v>4</v>
      </c>
      <c r="F8" s="128" t="s">
        <v>4</v>
      </c>
      <c r="G8" s="129" t="s">
        <v>5</v>
      </c>
      <c r="H8" s="129" t="s">
        <v>6</v>
      </c>
      <c r="I8" s="129" t="s">
        <v>7</v>
      </c>
      <c r="J8" s="129" t="s">
        <v>8</v>
      </c>
    </row>
    <row r="9" spans="2:10" ht="18" customHeight="1" x14ac:dyDescent="0.2">
      <c r="B9" s="1050"/>
      <c r="C9" s="1051"/>
      <c r="D9" s="128"/>
      <c r="E9" s="130"/>
      <c r="F9" s="128"/>
      <c r="G9" s="128"/>
      <c r="H9" s="129"/>
      <c r="I9" s="129"/>
      <c r="J9" s="129"/>
    </row>
    <row r="10" spans="2:10" ht="18" customHeight="1" x14ac:dyDescent="0.2">
      <c r="B10" s="1050"/>
      <c r="C10" s="1051"/>
      <c r="D10" s="131"/>
      <c r="E10" s="131"/>
      <c r="F10" s="131"/>
      <c r="G10" s="131"/>
      <c r="H10" s="132"/>
      <c r="I10" s="132"/>
      <c r="J10" s="132"/>
    </row>
    <row r="11" spans="2:10" ht="18" customHeight="1" x14ac:dyDescent="0.25">
      <c r="B11" s="1050"/>
      <c r="C11" s="133" t="s">
        <v>11</v>
      </c>
      <c r="D11" s="1052"/>
      <c r="E11" s="1052"/>
      <c r="F11" s="1052"/>
      <c r="G11" s="1052"/>
      <c r="H11" s="1052"/>
      <c r="I11" s="1052"/>
      <c r="J11" s="1052"/>
    </row>
    <row r="12" spans="2:10" ht="18" customHeight="1" x14ac:dyDescent="0.25">
      <c r="B12" s="1050"/>
      <c r="C12" s="133" t="s">
        <v>12</v>
      </c>
      <c r="D12" s="1052"/>
      <c r="E12" s="1052"/>
      <c r="F12" s="1052"/>
      <c r="G12" s="1052"/>
      <c r="H12" s="1052"/>
      <c r="I12" s="1052"/>
      <c r="J12" s="1052"/>
    </row>
    <row r="13" spans="2:10" ht="18" customHeight="1" x14ac:dyDescent="0.25">
      <c r="B13" s="1050"/>
      <c r="C13" s="133" t="s">
        <v>13</v>
      </c>
      <c r="D13" s="1052"/>
      <c r="E13" s="1052"/>
      <c r="F13" s="1052"/>
      <c r="G13" s="1052"/>
      <c r="H13" s="1052"/>
      <c r="I13" s="1052"/>
      <c r="J13" s="1052"/>
    </row>
    <row r="14" spans="2:10" ht="18" customHeight="1" x14ac:dyDescent="0.25">
      <c r="B14" s="1050"/>
      <c r="C14" s="133" t="s">
        <v>14</v>
      </c>
      <c r="D14" s="1052"/>
      <c r="E14" s="1052"/>
      <c r="F14" s="1052"/>
      <c r="G14" s="1052"/>
      <c r="H14" s="1052"/>
      <c r="I14" s="1052"/>
      <c r="J14" s="1052"/>
    </row>
    <row r="15" spans="2:10" ht="18" customHeight="1" x14ac:dyDescent="0.25">
      <c r="B15" s="1050"/>
      <c r="C15" s="133" t="s">
        <v>461</v>
      </c>
      <c r="D15" s="1052"/>
      <c r="E15" s="1052"/>
      <c r="F15" s="1052"/>
      <c r="G15" s="1052"/>
      <c r="H15" s="1052"/>
      <c r="I15" s="1052"/>
      <c r="J15" s="1052"/>
    </row>
    <row r="16" spans="2:10" ht="18" customHeight="1" x14ac:dyDescent="0.25">
      <c r="B16" s="1050"/>
      <c r="C16" s="133" t="s">
        <v>467</v>
      </c>
      <c r="D16" s="1052"/>
      <c r="E16" s="1052"/>
      <c r="F16" s="1052"/>
      <c r="G16" s="1052"/>
      <c r="H16" s="1052"/>
      <c r="I16" s="1052"/>
      <c r="J16" s="1052"/>
    </row>
    <row r="17" spans="1:10" ht="18" customHeight="1" x14ac:dyDescent="0.2">
      <c r="B17" s="1046" t="s">
        <v>475</v>
      </c>
      <c r="C17" s="1046"/>
      <c r="D17" s="1046"/>
      <c r="E17" s="1046"/>
      <c r="F17" s="1046"/>
      <c r="G17" s="1046"/>
      <c r="H17" s="1046"/>
      <c r="I17" s="135">
        <v>0.2</v>
      </c>
      <c r="J17" s="136">
        <f>(D28+F28+D38+F38)*I17/(H28+H38)</f>
        <v>3.8461538461538464E-2</v>
      </c>
    </row>
    <row r="18" spans="1:10" ht="18" customHeight="1" x14ac:dyDescent="0.2">
      <c r="B18" s="137"/>
      <c r="C18" s="138"/>
      <c r="D18" s="139" t="s">
        <v>25</v>
      </c>
      <c r="E18" s="139" t="s">
        <v>26</v>
      </c>
      <c r="F18" s="139" t="s">
        <v>27</v>
      </c>
      <c r="G18" s="139" t="s">
        <v>28</v>
      </c>
      <c r="H18" s="140" t="s">
        <v>476</v>
      </c>
      <c r="I18" s="141"/>
      <c r="J18" s="142"/>
    </row>
    <row r="19" spans="1:10" ht="18" customHeight="1" x14ac:dyDescent="0.25">
      <c r="A19" s="134">
        <v>1</v>
      </c>
      <c r="B19" s="1047" t="s">
        <v>477</v>
      </c>
      <c r="C19" s="143" t="s">
        <v>478</v>
      </c>
      <c r="D19" s="144"/>
      <c r="E19" s="144">
        <v>1</v>
      </c>
      <c r="F19" s="145"/>
      <c r="G19" s="145"/>
      <c r="H19" s="937" t="s">
        <v>479</v>
      </c>
      <c r="I19" s="938"/>
      <c r="J19" s="939"/>
    </row>
    <row r="20" spans="1:10" ht="32.25" customHeight="1" x14ac:dyDescent="0.25">
      <c r="A20" s="134">
        <v>2</v>
      </c>
      <c r="B20" s="1048"/>
      <c r="C20" s="143" t="s">
        <v>480</v>
      </c>
      <c r="D20" s="144"/>
      <c r="E20" s="144">
        <v>1</v>
      </c>
      <c r="F20" s="145"/>
      <c r="G20" s="145"/>
      <c r="H20" s="937" t="s">
        <v>479</v>
      </c>
      <c r="I20" s="938"/>
      <c r="J20" s="939"/>
    </row>
    <row r="21" spans="1:10" ht="42.75" customHeight="1" x14ac:dyDescent="0.25">
      <c r="A21" s="134">
        <v>3</v>
      </c>
      <c r="B21" s="1049" t="s">
        <v>481</v>
      </c>
      <c r="C21" s="146" t="s">
        <v>482</v>
      </c>
      <c r="D21" s="144"/>
      <c r="E21" s="144">
        <v>1</v>
      </c>
      <c r="F21" s="145"/>
      <c r="G21" s="145"/>
      <c r="H21" s="937" t="s">
        <v>479</v>
      </c>
      <c r="I21" s="938"/>
      <c r="J21" s="939"/>
    </row>
    <row r="22" spans="1:10" ht="18" customHeight="1" x14ac:dyDescent="0.25">
      <c r="A22" s="134">
        <v>4</v>
      </c>
      <c r="B22" s="1047"/>
      <c r="C22" s="146" t="s">
        <v>483</v>
      </c>
      <c r="D22" s="144"/>
      <c r="E22" s="144">
        <v>1</v>
      </c>
      <c r="F22" s="145"/>
      <c r="G22" s="145"/>
      <c r="H22" s="937" t="s">
        <v>479</v>
      </c>
      <c r="I22" s="938"/>
      <c r="J22" s="939"/>
    </row>
    <row r="23" spans="1:10" s="147" customFormat="1" ht="50.25" customHeight="1" x14ac:dyDescent="0.25">
      <c r="A23" s="134">
        <v>5</v>
      </c>
      <c r="B23" s="1047"/>
      <c r="C23" s="146" t="s">
        <v>484</v>
      </c>
      <c r="D23" s="144">
        <v>1</v>
      </c>
      <c r="E23" s="144">
        <v>1</v>
      </c>
      <c r="F23" s="145"/>
      <c r="G23" s="145"/>
      <c r="H23" s="937" t="s">
        <v>479</v>
      </c>
      <c r="I23" s="938"/>
      <c r="J23" s="939"/>
    </row>
    <row r="24" spans="1:10" s="147" customFormat="1" ht="31.5" customHeight="1" x14ac:dyDescent="0.25">
      <c r="A24" s="134">
        <v>6</v>
      </c>
      <c r="B24" s="1047"/>
      <c r="C24" s="146" t="s">
        <v>485</v>
      </c>
      <c r="D24" s="144"/>
      <c r="E24" s="144">
        <v>1</v>
      </c>
      <c r="F24" s="145"/>
      <c r="G24" s="145"/>
      <c r="H24" s="937" t="s">
        <v>479</v>
      </c>
      <c r="I24" s="938"/>
      <c r="J24" s="939"/>
    </row>
    <row r="25" spans="1:10" s="147" customFormat="1" ht="31.5" customHeight="1" x14ac:dyDescent="0.25">
      <c r="A25" s="134">
        <v>7</v>
      </c>
      <c r="B25" s="1047"/>
      <c r="C25" s="146" t="s">
        <v>486</v>
      </c>
      <c r="D25" s="144"/>
      <c r="E25" s="144">
        <v>1</v>
      </c>
      <c r="F25" s="145"/>
      <c r="G25" s="145"/>
      <c r="H25" s="937" t="s">
        <v>479</v>
      </c>
      <c r="I25" s="938"/>
      <c r="J25" s="939"/>
    </row>
    <row r="26" spans="1:10" s="147" customFormat="1" ht="31.5" customHeight="1" x14ac:dyDescent="0.25">
      <c r="A26" s="134">
        <v>8</v>
      </c>
      <c r="B26" s="1047"/>
      <c r="C26" s="148" t="s">
        <v>487</v>
      </c>
      <c r="D26" s="144"/>
      <c r="E26" s="144">
        <v>1</v>
      </c>
      <c r="F26" s="145"/>
      <c r="G26" s="145"/>
      <c r="H26" s="937" t="s">
        <v>479</v>
      </c>
      <c r="I26" s="938"/>
      <c r="J26" s="939"/>
    </row>
    <row r="27" spans="1:10" ht="31.5" customHeight="1" x14ac:dyDescent="0.25">
      <c r="A27" s="134">
        <v>9</v>
      </c>
      <c r="B27" s="1047"/>
      <c r="C27" s="148" t="s">
        <v>488</v>
      </c>
      <c r="D27" s="144"/>
      <c r="E27" s="144">
        <v>1</v>
      </c>
      <c r="F27" s="145"/>
      <c r="G27" s="145"/>
      <c r="H27" s="937" t="s">
        <v>479</v>
      </c>
      <c r="I27" s="938"/>
      <c r="J27" s="939"/>
    </row>
    <row r="28" spans="1:10" s="149" customFormat="1" ht="18" customHeight="1" x14ac:dyDescent="0.25">
      <c r="B28" s="150"/>
      <c r="C28" s="151" t="s">
        <v>376</v>
      </c>
      <c r="D28" s="152">
        <f>SUM(D19:D27)</f>
        <v>1</v>
      </c>
      <c r="E28" s="152">
        <f>SUM(E19:E27)</f>
        <v>9</v>
      </c>
      <c r="F28" s="152">
        <f>SUM(F19:F27)</f>
        <v>0</v>
      </c>
      <c r="G28" s="152">
        <f>SUM(G19:G27)</f>
        <v>0</v>
      </c>
      <c r="H28" s="1041">
        <f>+D28+E28+F28+G28</f>
        <v>10</v>
      </c>
      <c r="I28" s="1041"/>
      <c r="J28" s="1041"/>
    </row>
    <row r="29" spans="1:10" ht="287.25" customHeight="1" x14ac:dyDescent="0.2">
      <c r="B29" s="1042" t="s">
        <v>489</v>
      </c>
      <c r="C29" s="1043"/>
      <c r="D29" s="1043"/>
      <c r="E29" s="1043"/>
      <c r="F29" s="1043"/>
      <c r="G29" s="1043"/>
      <c r="H29" s="1043"/>
      <c r="I29" s="1043"/>
      <c r="J29" s="1043"/>
    </row>
    <row r="30" spans="1:10" ht="18" customHeight="1" x14ac:dyDescent="0.2">
      <c r="B30" s="153" t="s">
        <v>490</v>
      </c>
      <c r="C30" s="1044" t="s">
        <v>491</v>
      </c>
      <c r="D30" s="1044"/>
      <c r="E30" s="1044"/>
      <c r="F30" s="1044"/>
      <c r="G30" s="1044"/>
      <c r="H30" s="1044"/>
      <c r="I30" s="1044"/>
      <c r="J30" s="1044"/>
    </row>
    <row r="31" spans="1:10" ht="18" customHeight="1" x14ac:dyDescent="0.2">
      <c r="B31" s="153"/>
      <c r="C31" s="154"/>
      <c r="D31" s="155" t="s">
        <v>25</v>
      </c>
      <c r="E31" s="155" t="s">
        <v>26</v>
      </c>
      <c r="F31" s="155" t="s">
        <v>27</v>
      </c>
      <c r="G31" s="155" t="s">
        <v>28</v>
      </c>
      <c r="H31" s="1045" t="s">
        <v>476</v>
      </c>
      <c r="I31" s="1045"/>
      <c r="J31" s="1045"/>
    </row>
    <row r="32" spans="1:10" ht="36" customHeight="1" x14ac:dyDescent="0.2">
      <c r="A32" s="134">
        <v>10</v>
      </c>
      <c r="B32" s="153"/>
      <c r="C32" s="156" t="s">
        <v>492</v>
      </c>
      <c r="D32" s="157"/>
      <c r="E32" s="157">
        <v>1</v>
      </c>
      <c r="F32" s="157"/>
      <c r="G32" s="157"/>
      <c r="H32" s="1038" t="s">
        <v>479</v>
      </c>
      <c r="I32" s="1039"/>
      <c r="J32" s="1040"/>
    </row>
    <row r="33" spans="1:10" ht="27" customHeight="1" x14ac:dyDescent="0.2">
      <c r="A33" s="134">
        <v>11</v>
      </c>
      <c r="B33" s="153"/>
      <c r="C33" s="156" t="s">
        <v>493</v>
      </c>
      <c r="D33" s="157">
        <v>1</v>
      </c>
      <c r="E33" s="157"/>
      <c r="F33" s="157"/>
      <c r="G33" s="157"/>
      <c r="H33" s="1038" t="s">
        <v>479</v>
      </c>
      <c r="I33" s="1039"/>
      <c r="J33" s="1040"/>
    </row>
    <row r="34" spans="1:10" ht="30" customHeight="1" x14ac:dyDescent="0.2">
      <c r="A34" s="134">
        <v>12</v>
      </c>
      <c r="B34" s="153"/>
      <c r="C34" s="156" t="s">
        <v>494</v>
      </c>
      <c r="D34" s="157">
        <v>1</v>
      </c>
      <c r="E34" s="157"/>
      <c r="F34" s="157"/>
      <c r="G34" s="157"/>
      <c r="H34" s="1038" t="s">
        <v>479</v>
      </c>
      <c r="I34" s="1039"/>
      <c r="J34" s="1040"/>
    </row>
    <row r="35" spans="1:10" ht="30" customHeight="1" x14ac:dyDescent="0.2">
      <c r="A35" s="134">
        <v>13</v>
      </c>
      <c r="B35" s="153"/>
      <c r="C35" s="158" t="s">
        <v>495</v>
      </c>
      <c r="D35" s="157"/>
      <c r="E35" s="157">
        <v>1</v>
      </c>
      <c r="F35" s="157"/>
      <c r="G35" s="157"/>
      <c r="H35" s="1038" t="s">
        <v>479</v>
      </c>
      <c r="I35" s="1039"/>
      <c r="J35" s="1040"/>
    </row>
    <row r="36" spans="1:10" ht="30" customHeight="1" x14ac:dyDescent="0.2">
      <c r="A36" s="134">
        <v>14</v>
      </c>
      <c r="B36" s="153"/>
      <c r="C36" s="158" t="s">
        <v>496</v>
      </c>
      <c r="D36" s="159"/>
      <c r="E36" s="159"/>
      <c r="F36" s="159">
        <v>1</v>
      </c>
      <c r="G36" s="159"/>
      <c r="H36" s="1038" t="s">
        <v>479</v>
      </c>
      <c r="I36" s="1039"/>
      <c r="J36" s="1040"/>
    </row>
    <row r="37" spans="1:10" ht="30" customHeight="1" x14ac:dyDescent="0.2">
      <c r="A37" s="134">
        <v>15</v>
      </c>
      <c r="B37" s="153"/>
      <c r="C37" s="158" t="s">
        <v>497</v>
      </c>
      <c r="D37" s="159"/>
      <c r="E37" s="159"/>
      <c r="F37" s="159"/>
      <c r="G37" s="159">
        <v>1</v>
      </c>
      <c r="H37" s="1038" t="s">
        <v>479</v>
      </c>
      <c r="I37" s="1039"/>
      <c r="J37" s="1040"/>
    </row>
    <row r="38" spans="1:10" ht="18" customHeight="1" x14ac:dyDescent="0.2">
      <c r="B38" s="153"/>
      <c r="C38" s="160" t="s">
        <v>376</v>
      </c>
      <c r="D38" s="161">
        <f>SUM(D32:D37,D19:D27)</f>
        <v>3</v>
      </c>
      <c r="E38" s="161">
        <f>SUM(E32:E37,E19:E27)</f>
        <v>11</v>
      </c>
      <c r="F38" s="161">
        <f>SUM(F32:F37,F19:F27)</f>
        <v>1</v>
      </c>
      <c r="G38" s="161">
        <f>SUM(G32:G37,G19:G27)</f>
        <v>1</v>
      </c>
      <c r="H38" s="1030">
        <f>+D38+E38+F38+G38</f>
        <v>16</v>
      </c>
      <c r="I38" s="1030"/>
      <c r="J38" s="1030"/>
    </row>
    <row r="39" spans="1:10" ht="39" customHeight="1" x14ac:dyDescent="0.2">
      <c r="B39" s="1031" t="s">
        <v>498</v>
      </c>
      <c r="C39" s="1032"/>
      <c r="D39" s="1032"/>
      <c r="E39" s="1032"/>
      <c r="F39" s="1032"/>
      <c r="G39" s="1032"/>
      <c r="H39" s="1032"/>
      <c r="I39" s="1032"/>
      <c r="J39" s="1033"/>
    </row>
    <row r="40" spans="1:10" ht="18" customHeight="1" x14ac:dyDescent="0.2">
      <c r="B40" s="906" t="s">
        <v>499</v>
      </c>
      <c r="C40" s="907"/>
      <c r="D40" s="907"/>
      <c r="E40" s="907"/>
      <c r="F40" s="907"/>
      <c r="G40" s="907"/>
      <c r="H40" s="907"/>
      <c r="I40" s="907"/>
      <c r="J40" s="908"/>
    </row>
    <row r="41" spans="1:10" s="147" customFormat="1" ht="18" customHeight="1" x14ac:dyDescent="0.25">
      <c r="A41" s="162"/>
      <c r="B41" s="975" t="s">
        <v>500</v>
      </c>
      <c r="C41" s="975"/>
      <c r="D41" s="975"/>
      <c r="E41" s="975"/>
      <c r="F41" s="975"/>
      <c r="G41" s="975"/>
      <c r="H41" s="975"/>
      <c r="I41" s="163">
        <v>0.25</v>
      </c>
      <c r="J41" s="164">
        <f>(D59+F59+D79+F79)*I41/(H59+H79)</f>
        <v>5.9523809523809521E-3</v>
      </c>
    </row>
    <row r="42" spans="1:10" s="147" customFormat="1" ht="18" customHeight="1" x14ac:dyDescent="0.2">
      <c r="A42" s="162"/>
      <c r="B42" s="165"/>
      <c r="C42" s="1034" t="s">
        <v>501</v>
      </c>
      <c r="D42" s="166" t="s">
        <v>25</v>
      </c>
      <c r="E42" s="166" t="s">
        <v>26</v>
      </c>
      <c r="F42" s="166" t="s">
        <v>27</v>
      </c>
      <c r="G42" s="166" t="s">
        <v>28</v>
      </c>
      <c r="H42" s="916" t="s">
        <v>476</v>
      </c>
      <c r="I42" s="917"/>
      <c r="J42" s="918"/>
    </row>
    <row r="43" spans="1:10" s="147" customFormat="1" ht="18" customHeight="1" x14ac:dyDescent="0.25">
      <c r="A43" s="162"/>
      <c r="B43" s="165"/>
      <c r="C43" s="1035"/>
      <c r="D43" s="139"/>
      <c r="E43" s="139"/>
      <c r="F43" s="139"/>
      <c r="G43" s="139"/>
      <c r="H43" s="167" t="s">
        <v>463</v>
      </c>
      <c r="I43" s="1036" t="s">
        <v>331</v>
      </c>
      <c r="J43" s="1037"/>
    </row>
    <row r="44" spans="1:10" s="147" customFormat="1" ht="18" customHeight="1" x14ac:dyDescent="0.25">
      <c r="A44" s="162">
        <v>1</v>
      </c>
      <c r="B44" s="1027" t="s">
        <v>502</v>
      </c>
      <c r="C44" s="168" t="s">
        <v>503</v>
      </c>
      <c r="D44" s="145"/>
      <c r="E44" s="144">
        <v>1</v>
      </c>
      <c r="F44" s="145"/>
      <c r="G44" s="145"/>
      <c r="H44" s="169">
        <v>100</v>
      </c>
      <c r="I44" s="1028"/>
      <c r="J44" s="1029"/>
    </row>
    <row r="45" spans="1:10" s="147" customFormat="1" ht="18" customHeight="1" x14ac:dyDescent="0.25">
      <c r="A45" s="162">
        <v>2</v>
      </c>
      <c r="B45" s="1027"/>
      <c r="C45" s="170" t="s">
        <v>504</v>
      </c>
      <c r="D45" s="171"/>
      <c r="E45" s="172"/>
      <c r="F45" s="171"/>
      <c r="G45" s="171"/>
      <c r="H45" s="173">
        <v>10</v>
      </c>
      <c r="I45" s="1009">
        <f ca="1">H44/I45</f>
        <v>0</v>
      </c>
      <c r="J45" s="1009"/>
    </row>
    <row r="46" spans="1:10" s="147" customFormat="1" ht="39" customHeight="1" x14ac:dyDescent="0.25">
      <c r="A46" s="162">
        <v>3</v>
      </c>
      <c r="B46" s="1027"/>
      <c r="C46" s="148" t="s">
        <v>505</v>
      </c>
      <c r="D46" s="171"/>
      <c r="E46" s="172">
        <v>1</v>
      </c>
      <c r="F46" s="171"/>
      <c r="G46" s="171"/>
      <c r="H46" s="173">
        <v>2</v>
      </c>
      <c r="I46" s="1009">
        <f ca="1">H45/I46</f>
        <v>0</v>
      </c>
      <c r="J46" s="1009"/>
    </row>
    <row r="47" spans="1:10" s="147" customFormat="1" ht="33" customHeight="1" x14ac:dyDescent="0.25">
      <c r="A47" s="162">
        <v>4</v>
      </c>
      <c r="B47" s="1027"/>
      <c r="C47" s="170" t="s">
        <v>506</v>
      </c>
      <c r="D47" s="171"/>
      <c r="E47" s="172">
        <v>1</v>
      </c>
      <c r="F47" s="171"/>
      <c r="G47" s="171"/>
      <c r="H47" s="173">
        <v>30</v>
      </c>
      <c r="I47" s="1020">
        <f>H47/H44</f>
        <v>0.3</v>
      </c>
      <c r="J47" s="1021"/>
    </row>
    <row r="48" spans="1:10" s="147" customFormat="1" ht="54.75" customHeight="1" x14ac:dyDescent="0.25">
      <c r="A48" s="162">
        <v>5</v>
      </c>
      <c r="B48" s="174"/>
      <c r="C48" s="146" t="s">
        <v>507</v>
      </c>
      <c r="D48" s="171"/>
      <c r="E48" s="172">
        <v>1</v>
      </c>
      <c r="F48" s="171"/>
      <c r="G48" s="171"/>
      <c r="H48" s="173">
        <v>40</v>
      </c>
      <c r="I48" s="1020">
        <f>H48/H47</f>
        <v>1.3333333333333333</v>
      </c>
      <c r="J48" s="1021"/>
    </row>
    <row r="49" spans="1:10" s="147" customFormat="1" ht="69" customHeight="1" x14ac:dyDescent="0.25">
      <c r="A49" s="162">
        <v>6</v>
      </c>
      <c r="B49" s="1027" t="s">
        <v>508</v>
      </c>
      <c r="C49" s="170" t="s">
        <v>509</v>
      </c>
      <c r="D49" s="171"/>
      <c r="E49" s="172">
        <v>1</v>
      </c>
      <c r="F49" s="171"/>
      <c r="G49" s="171"/>
      <c r="H49" s="173">
        <v>50</v>
      </c>
      <c r="I49" s="1020">
        <f>H49/H47</f>
        <v>1.6666666666666667</v>
      </c>
      <c r="J49" s="1021"/>
    </row>
    <row r="50" spans="1:10" s="147" customFormat="1" ht="78.75" customHeight="1" x14ac:dyDescent="0.25">
      <c r="A50" s="162">
        <v>7</v>
      </c>
      <c r="B50" s="1027"/>
      <c r="C50" s="170" t="s">
        <v>510</v>
      </c>
      <c r="D50" s="171"/>
      <c r="E50" s="172">
        <v>1</v>
      </c>
      <c r="F50" s="171"/>
      <c r="G50" s="171"/>
      <c r="H50" s="173">
        <v>33</v>
      </c>
      <c r="I50" s="1020">
        <f>H50/H47</f>
        <v>1.1000000000000001</v>
      </c>
      <c r="J50" s="1021"/>
    </row>
    <row r="51" spans="1:10" s="147" customFormat="1" ht="40.5" customHeight="1" x14ac:dyDescent="0.25">
      <c r="A51" s="162">
        <v>8</v>
      </c>
      <c r="B51" s="1027"/>
      <c r="C51" s="170" t="s">
        <v>511</v>
      </c>
      <c r="D51" s="171"/>
      <c r="E51" s="172">
        <v>1</v>
      </c>
      <c r="F51" s="171"/>
      <c r="G51" s="171"/>
      <c r="H51" s="173">
        <v>43</v>
      </c>
      <c r="I51" s="1020">
        <f>H51/H47</f>
        <v>1.4333333333333333</v>
      </c>
      <c r="J51" s="1021"/>
    </row>
    <row r="52" spans="1:10" s="147" customFormat="1" ht="65.25" customHeight="1" x14ac:dyDescent="0.25">
      <c r="A52" s="162">
        <v>9</v>
      </c>
      <c r="B52" s="1027"/>
      <c r="C52" s="170" t="s">
        <v>512</v>
      </c>
      <c r="D52" s="171"/>
      <c r="E52" s="172">
        <v>1</v>
      </c>
      <c r="F52" s="171"/>
      <c r="G52" s="171"/>
      <c r="H52" s="173">
        <v>21</v>
      </c>
      <c r="I52" s="1020">
        <f>H52/H47</f>
        <v>0.7</v>
      </c>
      <c r="J52" s="1021"/>
    </row>
    <row r="53" spans="1:10" s="147" customFormat="1" ht="49.5" customHeight="1" x14ac:dyDescent="0.25">
      <c r="A53" s="162">
        <v>10</v>
      </c>
      <c r="B53" s="1027"/>
      <c r="C53" s="175" t="s">
        <v>513</v>
      </c>
      <c r="D53" s="171"/>
      <c r="E53" s="172">
        <v>1</v>
      </c>
      <c r="F53" s="171"/>
      <c r="G53" s="171"/>
      <c r="H53" s="173">
        <v>13</v>
      </c>
      <c r="I53" s="1020">
        <f>H53/H47</f>
        <v>0.43333333333333335</v>
      </c>
      <c r="J53" s="1021"/>
    </row>
    <row r="54" spans="1:10" ht="69.75" customHeight="1" x14ac:dyDescent="0.25">
      <c r="A54" s="162">
        <v>11</v>
      </c>
      <c r="B54" s="1027"/>
      <c r="C54" s="175" t="s">
        <v>514</v>
      </c>
      <c r="D54" s="171"/>
      <c r="E54" s="172">
        <v>1</v>
      </c>
      <c r="F54" s="171"/>
      <c r="G54" s="171"/>
      <c r="H54" s="173">
        <v>12</v>
      </c>
      <c r="I54" s="1020">
        <f>H54/H47</f>
        <v>0.4</v>
      </c>
      <c r="J54" s="1021"/>
    </row>
    <row r="55" spans="1:10" ht="88.5" customHeight="1" x14ac:dyDescent="0.25">
      <c r="A55" s="162">
        <v>12</v>
      </c>
      <c r="B55" s="1027"/>
      <c r="C55" s="175" t="s">
        <v>515</v>
      </c>
      <c r="D55" s="171"/>
      <c r="E55" s="172">
        <v>1</v>
      </c>
      <c r="F55" s="171"/>
      <c r="G55" s="171"/>
      <c r="H55" s="173">
        <v>11</v>
      </c>
      <c r="I55" s="1020">
        <f>H55/H47</f>
        <v>0.36666666666666664</v>
      </c>
      <c r="J55" s="1021"/>
    </row>
    <row r="56" spans="1:10" ht="60" customHeight="1" x14ac:dyDescent="0.25">
      <c r="A56" s="162">
        <v>13</v>
      </c>
      <c r="B56" s="1027"/>
      <c r="C56" s="175" t="s">
        <v>516</v>
      </c>
      <c r="D56" s="171"/>
      <c r="E56" s="172">
        <v>1</v>
      </c>
      <c r="F56" s="171"/>
      <c r="G56" s="171"/>
      <c r="H56" s="173">
        <v>10</v>
      </c>
      <c r="I56" s="1020">
        <f>H56/H47</f>
        <v>0.33333333333333331</v>
      </c>
      <c r="J56" s="1021"/>
    </row>
    <row r="57" spans="1:10" ht="108.75" customHeight="1" x14ac:dyDescent="0.25">
      <c r="A57" s="162">
        <v>14</v>
      </c>
      <c r="B57" s="1027"/>
      <c r="C57" s="175" t="s">
        <v>517</v>
      </c>
      <c r="D57" s="171"/>
      <c r="E57" s="172">
        <v>1</v>
      </c>
      <c r="F57" s="171"/>
      <c r="G57" s="171"/>
      <c r="H57" s="173">
        <v>9</v>
      </c>
      <c r="I57" s="1020">
        <f>H57/H49</f>
        <v>0.18</v>
      </c>
      <c r="J57" s="1021"/>
    </row>
    <row r="58" spans="1:10" ht="72.75" customHeight="1" x14ac:dyDescent="0.25">
      <c r="A58" s="162">
        <v>15</v>
      </c>
      <c r="B58" s="1027"/>
      <c r="C58" s="175" t="s">
        <v>518</v>
      </c>
      <c r="D58" s="171"/>
      <c r="E58" s="172">
        <v>1</v>
      </c>
      <c r="F58" s="171"/>
      <c r="G58" s="171"/>
      <c r="H58" s="173">
        <v>7</v>
      </c>
      <c r="I58" s="1020">
        <f>H58/H47</f>
        <v>0.23333333333333334</v>
      </c>
      <c r="J58" s="1021"/>
    </row>
    <row r="59" spans="1:10" s="178" customFormat="1" ht="18" customHeight="1" x14ac:dyDescent="0.25">
      <c r="A59" s="176"/>
      <c r="B59" s="1010" t="s">
        <v>519</v>
      </c>
      <c r="C59" s="1011"/>
      <c r="D59" s="177">
        <f>SUM(D44:D58)</f>
        <v>0</v>
      </c>
      <c r="E59" s="177">
        <f>SUM(E44:E58)</f>
        <v>14</v>
      </c>
      <c r="F59" s="177">
        <f>SUM(F44:F58)</f>
        <v>0</v>
      </c>
      <c r="G59" s="177">
        <f>SUM(G44:G58)</f>
        <v>0</v>
      </c>
      <c r="H59" s="1012">
        <f>+D59+E59+F59+G59</f>
        <v>14</v>
      </c>
      <c r="I59" s="1012"/>
      <c r="J59" s="1012"/>
    </row>
    <row r="60" spans="1:10" ht="123" customHeight="1" x14ac:dyDescent="0.2">
      <c r="A60" s="162"/>
      <c r="B60" s="1022" t="s">
        <v>520</v>
      </c>
      <c r="C60" s="1023"/>
      <c r="D60" s="1023"/>
      <c r="E60" s="1023"/>
      <c r="F60" s="1023"/>
      <c r="G60" s="1023"/>
      <c r="H60" s="1023"/>
      <c r="I60" s="1023"/>
      <c r="J60" s="1024"/>
    </row>
    <row r="61" spans="1:10" ht="18" customHeight="1" x14ac:dyDescent="0.25">
      <c r="A61" s="162"/>
      <c r="B61" s="1016"/>
      <c r="C61" s="1025" t="s">
        <v>491</v>
      </c>
      <c r="D61" s="1026"/>
      <c r="E61" s="1026"/>
      <c r="F61" s="1026"/>
      <c r="G61" s="1026"/>
      <c r="H61" s="1026"/>
      <c r="I61" s="1026"/>
      <c r="J61" s="1026"/>
    </row>
    <row r="62" spans="1:10" ht="18" customHeight="1" x14ac:dyDescent="0.2">
      <c r="A62" s="162"/>
      <c r="B62" s="1017"/>
      <c r="C62" s="1013" t="s">
        <v>501</v>
      </c>
      <c r="D62" s="1013" t="s">
        <v>25</v>
      </c>
      <c r="E62" s="1013" t="s">
        <v>26</v>
      </c>
      <c r="F62" s="1013" t="s">
        <v>27</v>
      </c>
      <c r="G62" s="1013" t="s">
        <v>28</v>
      </c>
      <c r="H62" s="1014" t="s">
        <v>476</v>
      </c>
      <c r="I62" s="1014"/>
      <c r="J62" s="1014"/>
    </row>
    <row r="63" spans="1:10" ht="18" customHeight="1" x14ac:dyDescent="0.2">
      <c r="A63" s="162"/>
      <c r="B63" s="1017"/>
      <c r="C63" s="1014"/>
      <c r="D63" s="1014"/>
      <c r="E63" s="1014"/>
      <c r="F63" s="1014"/>
      <c r="G63" s="1014"/>
      <c r="H63" s="179" t="s">
        <v>463</v>
      </c>
      <c r="I63" s="1015" t="s">
        <v>331</v>
      </c>
      <c r="J63" s="1015"/>
    </row>
    <row r="64" spans="1:10" ht="18" customHeight="1" x14ac:dyDescent="0.2">
      <c r="A64" s="162"/>
      <c r="B64" s="1018"/>
      <c r="C64" s="180"/>
      <c r="D64" s="181"/>
      <c r="E64" s="181"/>
      <c r="F64" s="181"/>
      <c r="G64" s="181"/>
      <c r="H64" s="179"/>
      <c r="I64" s="182"/>
      <c r="J64" s="183"/>
    </row>
    <row r="65" spans="1:10" ht="29.25" customHeight="1" x14ac:dyDescent="0.25">
      <c r="A65" s="162">
        <v>16</v>
      </c>
      <c r="B65" s="1016" t="s">
        <v>502</v>
      </c>
      <c r="C65" s="184" t="s">
        <v>503</v>
      </c>
      <c r="D65" s="185"/>
      <c r="E65" s="185">
        <v>1</v>
      </c>
      <c r="F65" s="185"/>
      <c r="G65" s="186"/>
      <c r="H65" s="187">
        <v>100</v>
      </c>
      <c r="I65" s="1019"/>
      <c r="J65" s="1019"/>
    </row>
    <row r="66" spans="1:10" ht="36" customHeight="1" x14ac:dyDescent="0.25">
      <c r="A66" s="162">
        <v>17</v>
      </c>
      <c r="B66" s="1017"/>
      <c r="C66" s="170" t="s">
        <v>521</v>
      </c>
      <c r="D66" s="188"/>
      <c r="E66" s="188">
        <v>1</v>
      </c>
      <c r="F66" s="188"/>
      <c r="G66" s="189"/>
      <c r="H66" s="189">
        <v>20</v>
      </c>
      <c r="I66" s="1009">
        <f ca="1">H65/I66</f>
        <v>0</v>
      </c>
      <c r="J66" s="1009"/>
    </row>
    <row r="67" spans="1:10" ht="33.75" customHeight="1" x14ac:dyDescent="0.25">
      <c r="A67" s="162">
        <v>18</v>
      </c>
      <c r="B67" s="1018"/>
      <c r="C67" s="170" t="s">
        <v>522</v>
      </c>
      <c r="D67" s="188"/>
      <c r="E67" s="188">
        <v>1</v>
      </c>
      <c r="F67" s="188"/>
      <c r="G67" s="189"/>
      <c r="H67" s="189">
        <v>30</v>
      </c>
      <c r="I67" s="1009">
        <f>H67/H65</f>
        <v>0.3</v>
      </c>
      <c r="J67" s="1009"/>
    </row>
    <row r="68" spans="1:10" ht="46.5" customHeight="1" x14ac:dyDescent="0.25">
      <c r="A68" s="162">
        <v>19</v>
      </c>
      <c r="B68" s="190"/>
      <c r="C68" s="191" t="s">
        <v>523</v>
      </c>
      <c r="D68" s="188">
        <v>1</v>
      </c>
      <c r="E68" s="188"/>
      <c r="F68" s="188"/>
      <c r="G68" s="189"/>
      <c r="H68" s="189">
        <v>40</v>
      </c>
      <c r="I68" s="1009">
        <f>H68/H66</f>
        <v>2</v>
      </c>
      <c r="J68" s="1009"/>
    </row>
    <row r="69" spans="1:10" ht="18" customHeight="1" x14ac:dyDescent="0.25">
      <c r="A69" s="162">
        <v>20</v>
      </c>
      <c r="B69" s="192"/>
      <c r="C69" s="193" t="s">
        <v>524</v>
      </c>
      <c r="D69" s="188"/>
      <c r="E69" s="188">
        <v>1</v>
      </c>
      <c r="F69" s="188"/>
      <c r="G69" s="189"/>
      <c r="H69" s="189">
        <v>50</v>
      </c>
      <c r="I69" s="1009">
        <f>H69/H66</f>
        <v>2.5</v>
      </c>
      <c r="J69" s="1009"/>
    </row>
    <row r="70" spans="1:10" ht="56.25" customHeight="1" x14ac:dyDescent="0.25">
      <c r="A70" s="162">
        <v>21</v>
      </c>
      <c r="B70" s="190"/>
      <c r="C70" s="194" t="s">
        <v>525</v>
      </c>
      <c r="D70" s="188"/>
      <c r="E70" s="188">
        <v>1</v>
      </c>
      <c r="F70" s="188"/>
      <c r="G70" s="189"/>
      <c r="H70" s="189">
        <v>6</v>
      </c>
      <c r="I70" s="1009">
        <f>H70/H66</f>
        <v>0.3</v>
      </c>
      <c r="J70" s="1009"/>
    </row>
    <row r="71" spans="1:10" ht="40.5" customHeight="1" x14ac:dyDescent="0.25">
      <c r="A71" s="162">
        <v>22</v>
      </c>
      <c r="B71" s="190"/>
      <c r="C71" s="195" t="s">
        <v>526</v>
      </c>
      <c r="D71" s="188"/>
      <c r="E71" s="188">
        <v>1</v>
      </c>
      <c r="F71" s="188"/>
      <c r="G71" s="189"/>
      <c r="H71" s="189">
        <v>7</v>
      </c>
      <c r="I71" s="1009">
        <f>H71/H66</f>
        <v>0.35</v>
      </c>
      <c r="J71" s="1009"/>
    </row>
    <row r="72" spans="1:10" ht="40.5" customHeight="1" x14ac:dyDescent="0.25">
      <c r="A72" s="162">
        <v>23</v>
      </c>
      <c r="B72" s="190"/>
      <c r="C72" s="193" t="s">
        <v>527</v>
      </c>
      <c r="D72" s="188"/>
      <c r="E72" s="188">
        <v>1</v>
      </c>
      <c r="F72" s="188"/>
      <c r="G72" s="189"/>
      <c r="H72" s="189">
        <v>8</v>
      </c>
      <c r="I72" s="1009">
        <f>H72/H66</f>
        <v>0.4</v>
      </c>
      <c r="J72" s="1009"/>
    </row>
    <row r="73" spans="1:10" ht="40.5" customHeight="1" x14ac:dyDescent="0.2">
      <c r="A73" s="162">
        <v>24</v>
      </c>
      <c r="B73" s="190"/>
      <c r="C73" s="193" t="s">
        <v>528</v>
      </c>
      <c r="D73" s="189"/>
      <c r="E73" s="189">
        <v>1</v>
      </c>
      <c r="F73" s="189"/>
      <c r="G73" s="189"/>
      <c r="H73" s="189">
        <v>9</v>
      </c>
      <c r="I73" s="1009">
        <f>H73/H66</f>
        <v>0.45</v>
      </c>
      <c r="J73" s="1009"/>
    </row>
    <row r="74" spans="1:10" ht="40.5" customHeight="1" x14ac:dyDescent="0.2">
      <c r="A74" s="162">
        <v>25</v>
      </c>
      <c r="B74" s="190"/>
      <c r="C74" s="193" t="s">
        <v>529</v>
      </c>
      <c r="D74" s="189"/>
      <c r="E74" s="189">
        <v>1</v>
      </c>
      <c r="F74" s="189"/>
      <c r="G74" s="189"/>
      <c r="H74" s="189">
        <v>5</v>
      </c>
      <c r="I74" s="1009">
        <f>H74/H66</f>
        <v>0.25</v>
      </c>
      <c r="J74" s="1009"/>
    </row>
    <row r="75" spans="1:10" ht="40.5" customHeight="1" x14ac:dyDescent="0.2">
      <c r="A75" s="162">
        <v>26</v>
      </c>
      <c r="B75" s="190"/>
      <c r="C75" s="193" t="s">
        <v>530</v>
      </c>
      <c r="D75" s="189"/>
      <c r="E75" s="189">
        <v>1</v>
      </c>
      <c r="F75" s="189"/>
      <c r="G75" s="189"/>
      <c r="H75" s="189">
        <v>4</v>
      </c>
      <c r="I75" s="1009">
        <f>H75/H66</f>
        <v>0.2</v>
      </c>
      <c r="J75" s="1009"/>
    </row>
    <row r="76" spans="1:10" ht="40.5" customHeight="1" x14ac:dyDescent="0.2">
      <c r="A76" s="162">
        <v>27</v>
      </c>
      <c r="B76" s="190"/>
      <c r="C76" s="193" t="s">
        <v>531</v>
      </c>
      <c r="D76" s="189"/>
      <c r="E76" s="189">
        <v>1</v>
      </c>
      <c r="F76" s="189"/>
      <c r="G76" s="189"/>
      <c r="H76" s="189">
        <v>3</v>
      </c>
      <c r="I76" s="1009">
        <f>H76/H66</f>
        <v>0.15</v>
      </c>
      <c r="J76" s="1009"/>
    </row>
    <row r="77" spans="1:10" ht="40.5" customHeight="1" x14ac:dyDescent="0.2">
      <c r="A77" s="162">
        <v>28</v>
      </c>
      <c r="B77" s="190"/>
      <c r="C77" s="193" t="s">
        <v>532</v>
      </c>
      <c r="D77" s="189"/>
      <c r="E77" s="189">
        <v>1</v>
      </c>
      <c r="F77" s="189"/>
      <c r="G77" s="189"/>
      <c r="H77" s="189">
        <v>2</v>
      </c>
      <c r="I77" s="1009">
        <f>H77/H66</f>
        <v>0.1</v>
      </c>
      <c r="J77" s="1009"/>
    </row>
    <row r="78" spans="1:10" ht="40.5" customHeight="1" x14ac:dyDescent="0.2">
      <c r="A78" s="162">
        <v>29</v>
      </c>
      <c r="B78" s="190"/>
      <c r="C78" s="193" t="s">
        <v>533</v>
      </c>
      <c r="D78" s="189"/>
      <c r="E78" s="189">
        <v>1</v>
      </c>
      <c r="F78" s="189"/>
      <c r="G78" s="189"/>
      <c r="H78" s="189">
        <v>1</v>
      </c>
      <c r="I78" s="1009">
        <f>H78/H66</f>
        <v>0.05</v>
      </c>
      <c r="J78" s="1009"/>
    </row>
    <row r="79" spans="1:10" s="178" customFormat="1" ht="18" customHeight="1" x14ac:dyDescent="0.25">
      <c r="A79" s="176"/>
      <c r="B79" s="1010" t="s">
        <v>519</v>
      </c>
      <c r="C79" s="1011"/>
      <c r="D79" s="177">
        <f>SUM(D65:D78,D44:D58)</f>
        <v>1</v>
      </c>
      <c r="E79" s="177">
        <f>SUM(E65:E78,E44:E58)</f>
        <v>27</v>
      </c>
      <c r="F79" s="177">
        <f>SUM(F65:F78,F44:F58)</f>
        <v>0</v>
      </c>
      <c r="G79" s="177">
        <f>SUM(G65:G78,G44:G58)</f>
        <v>0</v>
      </c>
      <c r="H79" s="1012">
        <f>+D79+E79+F79+G79</f>
        <v>28</v>
      </c>
      <c r="I79" s="1012"/>
      <c r="J79" s="1012"/>
    </row>
    <row r="80" spans="1:10" ht="102.75" customHeight="1" x14ac:dyDescent="0.2">
      <c r="A80" s="162"/>
      <c r="B80" s="1006" t="s">
        <v>498</v>
      </c>
      <c r="C80" s="1007"/>
      <c r="D80" s="1007"/>
      <c r="E80" s="1007"/>
      <c r="F80" s="1007"/>
      <c r="G80" s="1007"/>
      <c r="H80" s="1007"/>
      <c r="I80" s="1007"/>
      <c r="J80" s="1008"/>
    </row>
    <row r="81" spans="1:10" ht="18" customHeight="1" x14ac:dyDescent="0.2">
      <c r="B81" s="906" t="s">
        <v>534</v>
      </c>
      <c r="C81" s="907"/>
      <c r="D81" s="907"/>
      <c r="E81" s="907"/>
      <c r="F81" s="907"/>
      <c r="G81" s="907"/>
      <c r="H81" s="907"/>
      <c r="I81" s="907"/>
      <c r="J81" s="908"/>
    </row>
    <row r="82" spans="1:10" ht="33" customHeight="1" x14ac:dyDescent="0.25">
      <c r="B82" s="975" t="s">
        <v>102</v>
      </c>
      <c r="C82" s="975"/>
      <c r="D82" s="975"/>
      <c r="E82" s="975"/>
      <c r="F82" s="975"/>
      <c r="G82" s="975"/>
      <c r="H82" s="975"/>
      <c r="I82" s="196">
        <v>0.05</v>
      </c>
      <c r="J82" s="164">
        <f>(D91+F91)*I82/H91</f>
        <v>3.0000000000000006E-2</v>
      </c>
    </row>
    <row r="83" spans="1:10" ht="18" customHeight="1" x14ac:dyDescent="0.2">
      <c r="B83" s="197"/>
      <c r="C83" s="138"/>
      <c r="D83" s="139" t="s">
        <v>25</v>
      </c>
      <c r="E83" s="139" t="s">
        <v>26</v>
      </c>
      <c r="F83" s="139" t="s">
        <v>27</v>
      </c>
      <c r="G83" s="139" t="s">
        <v>28</v>
      </c>
      <c r="H83" s="140" t="s">
        <v>476</v>
      </c>
      <c r="I83" s="141"/>
      <c r="J83" s="142"/>
    </row>
    <row r="84" spans="1:10" ht="53.25" customHeight="1" x14ac:dyDescent="0.2">
      <c r="A84" s="134">
        <v>1</v>
      </c>
      <c r="B84" s="197"/>
      <c r="C84" s="148" t="s">
        <v>535</v>
      </c>
      <c r="D84" s="171"/>
      <c r="E84" s="171">
        <v>1</v>
      </c>
      <c r="F84" s="171"/>
      <c r="G84" s="171"/>
      <c r="H84" s="919" t="s">
        <v>536</v>
      </c>
      <c r="I84" s="920"/>
      <c r="J84" s="921"/>
    </row>
    <row r="85" spans="1:10" ht="53.25" customHeight="1" x14ac:dyDescent="0.2">
      <c r="A85" s="134">
        <v>2</v>
      </c>
      <c r="B85" s="198"/>
      <c r="C85" s="146" t="s">
        <v>537</v>
      </c>
      <c r="D85" s="171">
        <v>1</v>
      </c>
      <c r="E85" s="171"/>
      <c r="F85" s="171"/>
      <c r="G85" s="171"/>
      <c r="H85" s="919" t="s">
        <v>538</v>
      </c>
      <c r="I85" s="920"/>
      <c r="J85" s="921"/>
    </row>
    <row r="86" spans="1:10" ht="23.25" customHeight="1" x14ac:dyDescent="0.2">
      <c r="B86" s="198"/>
      <c r="C86" s="199" t="s">
        <v>491</v>
      </c>
      <c r="D86" s="199"/>
      <c r="E86" s="199"/>
      <c r="F86" s="199"/>
      <c r="G86" s="199"/>
      <c r="H86" s="199"/>
      <c r="I86" s="199"/>
      <c r="J86" s="199"/>
    </row>
    <row r="87" spans="1:10" ht="23.25" customHeight="1" x14ac:dyDescent="0.2">
      <c r="B87" s="198"/>
      <c r="C87" s="138"/>
      <c r="D87" s="139" t="s">
        <v>25</v>
      </c>
      <c r="E87" s="139" t="s">
        <v>26</v>
      </c>
      <c r="F87" s="139" t="s">
        <v>27</v>
      </c>
      <c r="G87" s="139" t="s">
        <v>28</v>
      </c>
      <c r="H87" s="140" t="s">
        <v>476</v>
      </c>
      <c r="I87" s="141"/>
      <c r="J87" s="142"/>
    </row>
    <row r="88" spans="1:10" ht="54" customHeight="1" x14ac:dyDescent="0.2">
      <c r="A88" s="134">
        <v>3</v>
      </c>
      <c r="B88" s="198"/>
      <c r="C88" s="200" t="s">
        <v>539</v>
      </c>
      <c r="D88" s="171"/>
      <c r="E88" s="171"/>
      <c r="F88" s="171">
        <v>1</v>
      </c>
      <c r="G88" s="171"/>
      <c r="H88" s="919" t="s">
        <v>540</v>
      </c>
      <c r="I88" s="920"/>
      <c r="J88" s="921"/>
    </row>
    <row r="89" spans="1:10" ht="81" customHeight="1" x14ac:dyDescent="0.2">
      <c r="A89" s="134">
        <v>4</v>
      </c>
      <c r="B89" s="198"/>
      <c r="C89" s="201" t="s">
        <v>541</v>
      </c>
      <c r="D89" s="171"/>
      <c r="E89" s="171">
        <v>1</v>
      </c>
      <c r="F89" s="171"/>
      <c r="G89" s="171"/>
      <c r="H89" s="919" t="s">
        <v>542</v>
      </c>
      <c r="I89" s="920"/>
      <c r="J89" s="921"/>
    </row>
    <row r="90" spans="1:10" ht="54" customHeight="1" x14ac:dyDescent="0.2">
      <c r="A90" s="134">
        <v>5</v>
      </c>
      <c r="B90" s="198"/>
      <c r="C90" s="201" t="s">
        <v>543</v>
      </c>
      <c r="D90" s="171"/>
      <c r="E90" s="171"/>
      <c r="F90" s="171">
        <v>1</v>
      </c>
      <c r="G90" s="171"/>
      <c r="H90" s="919" t="s">
        <v>544</v>
      </c>
      <c r="I90" s="920"/>
      <c r="J90" s="921"/>
    </row>
    <row r="91" spans="1:10" s="204" customFormat="1" ht="23.25" customHeight="1" x14ac:dyDescent="0.3">
      <c r="A91" s="202"/>
      <c r="B91" s="978" t="s">
        <v>545</v>
      </c>
      <c r="C91" s="978"/>
      <c r="D91" s="203">
        <f>SUM(D84:D90)</f>
        <v>1</v>
      </c>
      <c r="E91" s="203">
        <f>SUM(E84:E90)</f>
        <v>2</v>
      </c>
      <c r="F91" s="203">
        <f>SUM(F84:F90)</f>
        <v>2</v>
      </c>
      <c r="G91" s="203">
        <f>SUM(G84:G90)</f>
        <v>0</v>
      </c>
      <c r="H91" s="1002">
        <f>+D91+E91+F91+G91</f>
        <v>5</v>
      </c>
      <c r="I91" s="1003"/>
      <c r="J91" s="1004"/>
    </row>
    <row r="92" spans="1:10" ht="37.5" customHeight="1" x14ac:dyDescent="0.2">
      <c r="B92" s="1005" t="s">
        <v>498</v>
      </c>
      <c r="C92" s="1005"/>
      <c r="D92" s="1005"/>
      <c r="E92" s="1005"/>
      <c r="F92" s="1005"/>
      <c r="G92" s="1005"/>
      <c r="H92" s="1005"/>
      <c r="I92" s="1005"/>
      <c r="J92" s="1005"/>
    </row>
    <row r="93" spans="1:10" ht="33.75" customHeight="1" x14ac:dyDescent="0.2">
      <c r="B93" s="906" t="s">
        <v>546</v>
      </c>
      <c r="C93" s="907"/>
      <c r="D93" s="907"/>
      <c r="E93" s="907"/>
      <c r="F93" s="907"/>
      <c r="G93" s="907"/>
      <c r="H93" s="907"/>
      <c r="I93" s="907"/>
      <c r="J93" s="908"/>
    </row>
    <row r="94" spans="1:10" ht="18" customHeight="1" x14ac:dyDescent="0.2">
      <c r="A94" s="134">
        <v>1</v>
      </c>
      <c r="B94" s="916" t="s">
        <v>547</v>
      </c>
      <c r="C94" s="917"/>
      <c r="D94" s="917"/>
      <c r="E94" s="917"/>
      <c r="F94" s="917"/>
      <c r="G94" s="917"/>
      <c r="H94" s="917"/>
      <c r="I94" s="205">
        <v>0.05</v>
      </c>
      <c r="J94" s="206">
        <f>I94*H110</f>
        <v>0.2</v>
      </c>
    </row>
    <row r="95" spans="1:10" ht="18" customHeight="1" x14ac:dyDescent="0.2">
      <c r="B95" s="207"/>
      <c r="C95" s="208" t="s">
        <v>465</v>
      </c>
      <c r="D95" s="999" t="s">
        <v>464</v>
      </c>
      <c r="E95" s="1000"/>
      <c r="F95" s="1000"/>
      <c r="G95" s="1001"/>
      <c r="H95" s="209" t="s">
        <v>114</v>
      </c>
      <c r="I95" s="210" t="s">
        <v>331</v>
      </c>
      <c r="J95" s="211"/>
    </row>
    <row r="96" spans="1:10" ht="17.25" customHeight="1" x14ac:dyDescent="0.2">
      <c r="B96" s="212"/>
      <c r="C96" s="213"/>
      <c r="D96" s="996"/>
      <c r="E96" s="997"/>
      <c r="F96" s="997"/>
      <c r="G96" s="998"/>
      <c r="H96" s="213"/>
      <c r="I96" s="986">
        <f>+H96/$H$108</f>
        <v>0</v>
      </c>
      <c r="J96" s="987"/>
    </row>
    <row r="97" spans="1:10" ht="17.25" customHeight="1" x14ac:dyDescent="0.2">
      <c r="B97" s="212"/>
      <c r="C97" s="213"/>
      <c r="D97" s="996"/>
      <c r="E97" s="997"/>
      <c r="F97" s="997"/>
      <c r="G97" s="998"/>
      <c r="H97" s="213"/>
      <c r="I97" s="986">
        <f t="shared" ref="I97:I108" si="0">+H97/$H$108</f>
        <v>0</v>
      </c>
      <c r="J97" s="987"/>
    </row>
    <row r="98" spans="1:10" ht="17.25" customHeight="1" x14ac:dyDescent="0.2">
      <c r="B98" s="212"/>
      <c r="C98" s="213"/>
      <c r="D98" s="996"/>
      <c r="E98" s="997"/>
      <c r="F98" s="997"/>
      <c r="G98" s="998"/>
      <c r="H98" s="213"/>
      <c r="I98" s="986">
        <f t="shared" si="0"/>
        <v>0</v>
      </c>
      <c r="J98" s="987"/>
    </row>
    <row r="99" spans="1:10" ht="17.25" customHeight="1" x14ac:dyDescent="0.2">
      <c r="B99" s="212"/>
      <c r="C99" s="213"/>
      <c r="D99" s="996"/>
      <c r="E99" s="997"/>
      <c r="F99" s="997"/>
      <c r="G99" s="998"/>
      <c r="H99" s="213"/>
      <c r="I99" s="986">
        <f t="shared" si="0"/>
        <v>0</v>
      </c>
      <c r="J99" s="987"/>
    </row>
    <row r="100" spans="1:10" ht="17.25" customHeight="1" x14ac:dyDescent="0.2">
      <c r="B100" s="212"/>
      <c r="C100" s="213"/>
      <c r="D100" s="996"/>
      <c r="E100" s="997"/>
      <c r="F100" s="997"/>
      <c r="G100" s="998"/>
      <c r="H100" s="213"/>
      <c r="I100" s="986">
        <f t="shared" si="0"/>
        <v>0</v>
      </c>
      <c r="J100" s="987"/>
    </row>
    <row r="101" spans="1:10" ht="17.25" customHeight="1" x14ac:dyDescent="0.2">
      <c r="B101" s="212"/>
      <c r="C101" s="213"/>
      <c r="D101" s="996"/>
      <c r="E101" s="997"/>
      <c r="F101" s="997"/>
      <c r="G101" s="998"/>
      <c r="H101" s="213"/>
      <c r="I101" s="986">
        <f t="shared" si="0"/>
        <v>0</v>
      </c>
      <c r="J101" s="987"/>
    </row>
    <row r="102" spans="1:10" ht="17.25" customHeight="1" x14ac:dyDescent="0.2">
      <c r="B102" s="212"/>
      <c r="C102" s="213"/>
      <c r="D102" s="996"/>
      <c r="E102" s="997"/>
      <c r="F102" s="997"/>
      <c r="G102" s="998"/>
      <c r="H102" s="213"/>
      <c r="I102" s="986">
        <f t="shared" si="0"/>
        <v>0</v>
      </c>
      <c r="J102" s="987"/>
    </row>
    <row r="103" spans="1:10" ht="17.25" customHeight="1" x14ac:dyDescent="0.2">
      <c r="B103" s="212"/>
      <c r="C103" s="213"/>
      <c r="D103" s="996"/>
      <c r="E103" s="997"/>
      <c r="F103" s="997"/>
      <c r="G103" s="998"/>
      <c r="H103" s="213"/>
      <c r="I103" s="986">
        <f t="shared" si="0"/>
        <v>0</v>
      </c>
      <c r="J103" s="987"/>
    </row>
    <row r="104" spans="1:10" ht="17.25" customHeight="1" x14ac:dyDescent="0.2">
      <c r="B104" s="214"/>
      <c r="C104" s="213"/>
      <c r="D104" s="996"/>
      <c r="E104" s="997"/>
      <c r="F104" s="997"/>
      <c r="G104" s="998"/>
      <c r="H104" s="213"/>
      <c r="I104" s="986">
        <f t="shared" si="0"/>
        <v>0</v>
      </c>
      <c r="J104" s="987"/>
    </row>
    <row r="105" spans="1:10" ht="17.25" customHeight="1" x14ac:dyDescent="0.2">
      <c r="B105" s="214"/>
      <c r="C105" s="213"/>
      <c r="D105" s="996"/>
      <c r="E105" s="997"/>
      <c r="F105" s="997"/>
      <c r="G105" s="998"/>
      <c r="H105" s="213"/>
      <c r="I105" s="986">
        <f t="shared" si="0"/>
        <v>0</v>
      </c>
      <c r="J105" s="987"/>
    </row>
    <row r="106" spans="1:10" ht="31.5" customHeight="1" x14ac:dyDescent="0.2">
      <c r="B106" s="207"/>
      <c r="C106" s="983" t="s">
        <v>332</v>
      </c>
      <c r="D106" s="984"/>
      <c r="E106" s="984"/>
      <c r="F106" s="984"/>
      <c r="G106" s="985"/>
      <c r="H106" s="213">
        <f>SUM(H96:H105)</f>
        <v>0</v>
      </c>
      <c r="I106" s="986">
        <f t="shared" si="0"/>
        <v>0</v>
      </c>
      <c r="J106" s="987"/>
    </row>
    <row r="107" spans="1:10" ht="31.5" customHeight="1" x14ac:dyDescent="0.2">
      <c r="B107" s="207"/>
      <c r="C107" s="983" t="s">
        <v>548</v>
      </c>
      <c r="D107" s="984"/>
      <c r="E107" s="984"/>
      <c r="F107" s="984"/>
      <c r="G107" s="985"/>
      <c r="H107" s="213">
        <v>10</v>
      </c>
      <c r="I107" s="986">
        <f t="shared" si="0"/>
        <v>1</v>
      </c>
      <c r="J107" s="987"/>
    </row>
    <row r="108" spans="1:10" ht="31.5" customHeight="1" x14ac:dyDescent="0.2">
      <c r="B108" s="215"/>
      <c r="C108" s="216" t="s">
        <v>242</v>
      </c>
      <c r="D108" s="217"/>
      <c r="E108" s="217"/>
      <c r="F108" s="217"/>
      <c r="G108" s="218"/>
      <c r="H108" s="213">
        <f>+H106+H107</f>
        <v>10</v>
      </c>
      <c r="I108" s="986">
        <f t="shared" si="0"/>
        <v>1</v>
      </c>
      <c r="J108" s="987"/>
    </row>
    <row r="109" spans="1:10" ht="31.5" customHeight="1" x14ac:dyDescent="0.2">
      <c r="B109" s="988" t="s">
        <v>549</v>
      </c>
      <c r="C109" s="989"/>
      <c r="D109" s="219" t="s">
        <v>25</v>
      </c>
      <c r="E109" s="219" t="s">
        <v>26</v>
      </c>
      <c r="F109" s="219" t="s">
        <v>27</v>
      </c>
      <c r="G109" s="219" t="s">
        <v>28</v>
      </c>
      <c r="H109" s="213"/>
      <c r="I109" s="220"/>
      <c r="J109" s="221"/>
    </row>
    <row r="110" spans="1:10" s="178" customFormat="1" ht="15.75" customHeight="1" x14ac:dyDescent="0.25">
      <c r="A110" s="176"/>
      <c r="B110" s="990"/>
      <c r="C110" s="991"/>
      <c r="D110" s="222">
        <v>1</v>
      </c>
      <c r="E110" s="222">
        <v>1</v>
      </c>
      <c r="F110" s="222">
        <v>1</v>
      </c>
      <c r="G110" s="222">
        <v>1</v>
      </c>
      <c r="H110" s="992">
        <f>+D110+E110+F110+G110</f>
        <v>4</v>
      </c>
      <c r="I110" s="992"/>
      <c r="J110" s="992"/>
    </row>
    <row r="111" spans="1:10" s="178" customFormat="1" ht="55.5" customHeight="1" x14ac:dyDescent="0.25">
      <c r="A111" s="176"/>
      <c r="B111" s="993" t="s">
        <v>550</v>
      </c>
      <c r="C111" s="994"/>
      <c r="D111" s="994"/>
      <c r="E111" s="994"/>
      <c r="F111" s="994"/>
      <c r="G111" s="994"/>
      <c r="H111" s="994"/>
      <c r="I111" s="994"/>
      <c r="J111" s="995"/>
    </row>
    <row r="112" spans="1:10" ht="17.25" customHeight="1" x14ac:dyDescent="0.2">
      <c r="B112" s="979" t="s">
        <v>551</v>
      </c>
      <c r="C112" s="980"/>
      <c r="D112" s="980"/>
      <c r="E112" s="980"/>
      <c r="F112" s="980"/>
      <c r="G112" s="980"/>
      <c r="H112" s="980"/>
      <c r="I112" s="980"/>
      <c r="J112" s="981"/>
    </row>
    <row r="113" spans="1:10" ht="18" customHeight="1" x14ac:dyDescent="0.2">
      <c r="B113" s="982" t="s">
        <v>552</v>
      </c>
      <c r="C113" s="982"/>
      <c r="D113" s="982"/>
      <c r="E113" s="982"/>
      <c r="F113" s="982"/>
      <c r="G113" s="982"/>
      <c r="H113" s="982"/>
      <c r="I113" s="223">
        <v>0.1</v>
      </c>
      <c r="J113" s="224">
        <f>(D122+F122)*I113/H122</f>
        <v>2.5000000000000001E-2</v>
      </c>
    </row>
    <row r="114" spans="1:10" ht="26.25" customHeight="1" x14ac:dyDescent="0.2">
      <c r="B114" s="225"/>
      <c r="C114" s="225" t="s">
        <v>113</v>
      </c>
      <c r="D114" s="219" t="s">
        <v>25</v>
      </c>
      <c r="E114" s="219" t="s">
        <v>26</v>
      </c>
      <c r="F114" s="219" t="s">
        <v>27</v>
      </c>
      <c r="G114" s="219" t="s">
        <v>28</v>
      </c>
      <c r="H114" s="226"/>
      <c r="I114" s="223"/>
      <c r="J114" s="224"/>
    </row>
    <row r="115" spans="1:10" ht="26.25" customHeight="1" x14ac:dyDescent="0.25">
      <c r="A115" s="134">
        <v>1</v>
      </c>
      <c r="B115" s="225"/>
      <c r="C115" s="227" t="s">
        <v>553</v>
      </c>
      <c r="D115" s="228"/>
      <c r="E115" s="144"/>
      <c r="F115" s="228">
        <v>1</v>
      </c>
      <c r="G115" s="228"/>
      <c r="H115" s="977" t="s">
        <v>554</v>
      </c>
      <c r="I115" s="977"/>
      <c r="J115" s="977"/>
    </row>
    <row r="116" spans="1:10" ht="26.25" customHeight="1" x14ac:dyDescent="0.25">
      <c r="A116" s="134">
        <v>2</v>
      </c>
      <c r="B116" s="225"/>
      <c r="C116" s="229" t="s">
        <v>555</v>
      </c>
      <c r="D116" s="230"/>
      <c r="E116" s="144">
        <v>1</v>
      </c>
      <c r="F116" s="230"/>
      <c r="G116" s="230"/>
      <c r="H116" s="977" t="s">
        <v>556</v>
      </c>
      <c r="I116" s="977"/>
      <c r="J116" s="977"/>
    </row>
    <row r="117" spans="1:10" ht="26.25" customHeight="1" x14ac:dyDescent="0.25">
      <c r="A117" s="134">
        <v>3</v>
      </c>
      <c r="B117" s="225"/>
      <c r="C117" s="231" t="s">
        <v>557</v>
      </c>
      <c r="D117" s="230">
        <v>1</v>
      </c>
      <c r="E117" s="144">
        <v>1</v>
      </c>
      <c r="F117" s="230"/>
      <c r="G117" s="230"/>
      <c r="H117" s="977" t="s">
        <v>558</v>
      </c>
      <c r="I117" s="977"/>
      <c r="J117" s="977"/>
    </row>
    <row r="118" spans="1:10" ht="15.75" customHeight="1" x14ac:dyDescent="0.25">
      <c r="A118" s="134">
        <v>4</v>
      </c>
      <c r="B118" s="225"/>
      <c r="C118" s="229" t="s">
        <v>559</v>
      </c>
      <c r="D118" s="230"/>
      <c r="E118" s="144">
        <v>1</v>
      </c>
      <c r="F118" s="230"/>
      <c r="G118" s="230"/>
      <c r="H118" s="977" t="s">
        <v>560</v>
      </c>
      <c r="I118" s="977"/>
      <c r="J118" s="977"/>
    </row>
    <row r="119" spans="1:10" ht="54" customHeight="1" x14ac:dyDescent="0.25">
      <c r="A119" s="134">
        <v>5</v>
      </c>
      <c r="B119" s="976"/>
      <c r="C119" s="231" t="s">
        <v>561</v>
      </c>
      <c r="D119" s="230"/>
      <c r="E119" s="144">
        <v>1</v>
      </c>
      <c r="F119" s="230"/>
      <c r="G119" s="230"/>
      <c r="H119" s="977" t="s">
        <v>554</v>
      </c>
      <c r="I119" s="977"/>
      <c r="J119" s="977"/>
    </row>
    <row r="120" spans="1:10" ht="18" customHeight="1" x14ac:dyDescent="0.25">
      <c r="A120" s="134">
        <v>6</v>
      </c>
      <c r="B120" s="976"/>
      <c r="C120" s="229" t="s">
        <v>562</v>
      </c>
      <c r="D120" s="230"/>
      <c r="E120" s="144">
        <v>1</v>
      </c>
      <c r="F120" s="230"/>
      <c r="G120" s="230"/>
      <c r="H120" s="977" t="s">
        <v>563</v>
      </c>
      <c r="I120" s="977"/>
      <c r="J120" s="977"/>
    </row>
    <row r="121" spans="1:10" ht="18" customHeight="1" x14ac:dyDescent="0.25">
      <c r="A121" s="134">
        <v>7</v>
      </c>
      <c r="B121" s="976"/>
      <c r="C121" s="231" t="s">
        <v>564</v>
      </c>
      <c r="D121" s="230"/>
      <c r="E121" s="144">
        <v>1</v>
      </c>
      <c r="F121" s="230"/>
      <c r="G121" s="230"/>
      <c r="H121" s="977" t="s">
        <v>565</v>
      </c>
      <c r="I121" s="977"/>
      <c r="J121" s="977"/>
    </row>
    <row r="122" spans="1:10" s="204" customFormat="1" ht="18" customHeight="1" x14ac:dyDescent="0.3">
      <c r="A122" s="202"/>
      <c r="B122" s="978" t="s">
        <v>566</v>
      </c>
      <c r="C122" s="978"/>
      <c r="D122" s="232">
        <f>SUM(D115:D121)</f>
        <v>1</v>
      </c>
      <c r="E122" s="232">
        <f>SUM(E115:E121)</f>
        <v>6</v>
      </c>
      <c r="F122" s="232">
        <f>SUM(F115:F121)</f>
        <v>1</v>
      </c>
      <c r="G122" s="232">
        <f>SUM(G115:G121)</f>
        <v>0</v>
      </c>
      <c r="H122" s="927">
        <f>+D122+E122+F122+G122</f>
        <v>8</v>
      </c>
      <c r="I122" s="928"/>
      <c r="J122" s="929"/>
    </row>
    <row r="123" spans="1:10" ht="42.75" customHeight="1" x14ac:dyDescent="0.2">
      <c r="B123" s="970" t="s">
        <v>567</v>
      </c>
      <c r="C123" s="971"/>
      <c r="D123" s="971"/>
      <c r="E123" s="971"/>
      <c r="F123" s="971"/>
      <c r="G123" s="971"/>
      <c r="H123" s="971"/>
      <c r="I123" s="971"/>
      <c r="J123" s="972"/>
    </row>
    <row r="124" spans="1:10" ht="40.5" customHeight="1" x14ac:dyDescent="0.2">
      <c r="B124" s="973" t="s">
        <v>568</v>
      </c>
      <c r="C124" s="973"/>
      <c r="D124" s="973"/>
      <c r="E124" s="973"/>
      <c r="F124" s="973"/>
      <c r="G124" s="973"/>
      <c r="H124" s="973"/>
      <c r="I124" s="973"/>
      <c r="J124" s="974"/>
    </row>
    <row r="125" spans="1:10" ht="18" customHeight="1" x14ac:dyDescent="0.25">
      <c r="B125" s="975" t="s">
        <v>466</v>
      </c>
      <c r="C125" s="975"/>
      <c r="D125" s="975"/>
      <c r="E125" s="975"/>
      <c r="F125" s="975"/>
      <c r="G125" s="975"/>
      <c r="H125" s="975"/>
      <c r="I125" s="196">
        <v>0.1</v>
      </c>
      <c r="J125" s="164">
        <f>(D133+F133)*I125/H133</f>
        <v>0</v>
      </c>
    </row>
    <row r="126" spans="1:10" ht="18" customHeight="1" x14ac:dyDescent="0.2">
      <c r="B126" s="197"/>
      <c r="C126" s="138"/>
      <c r="D126" s="233" t="s">
        <v>25</v>
      </c>
      <c r="E126" s="233" t="s">
        <v>26</v>
      </c>
      <c r="F126" s="233" t="s">
        <v>27</v>
      </c>
      <c r="G126" s="233" t="s">
        <v>28</v>
      </c>
      <c r="H126" s="140" t="s">
        <v>476</v>
      </c>
      <c r="I126" s="141"/>
      <c r="J126" s="142"/>
    </row>
    <row r="127" spans="1:10" ht="30" customHeight="1" x14ac:dyDescent="0.25">
      <c r="A127" s="134">
        <v>1</v>
      </c>
      <c r="B127" s="197"/>
      <c r="C127" s="143" t="s">
        <v>569</v>
      </c>
      <c r="D127" s="172"/>
      <c r="E127" s="172">
        <v>1</v>
      </c>
      <c r="F127" s="145"/>
      <c r="G127" s="145"/>
      <c r="H127" s="933" t="s">
        <v>570</v>
      </c>
      <c r="I127" s="933"/>
      <c r="J127" s="933"/>
    </row>
    <row r="128" spans="1:10" ht="30" customHeight="1" x14ac:dyDescent="0.25">
      <c r="A128" s="134">
        <v>2</v>
      </c>
      <c r="B128" s="197"/>
      <c r="C128" s="143" t="s">
        <v>571</v>
      </c>
      <c r="D128" s="172"/>
      <c r="E128" s="172">
        <v>1</v>
      </c>
      <c r="F128" s="145"/>
      <c r="G128" s="145"/>
      <c r="H128" s="933" t="s">
        <v>572</v>
      </c>
      <c r="I128" s="933"/>
      <c r="J128" s="933"/>
    </row>
    <row r="129" spans="1:10" ht="30" customHeight="1" x14ac:dyDescent="0.25">
      <c r="A129" s="134">
        <v>3</v>
      </c>
      <c r="B129" s="197"/>
      <c r="C129" s="148" t="s">
        <v>573</v>
      </c>
      <c r="D129" s="172"/>
      <c r="E129" s="172">
        <v>1</v>
      </c>
      <c r="F129" s="145"/>
      <c r="G129" s="145"/>
      <c r="H129" s="958" t="s">
        <v>574</v>
      </c>
      <c r="I129" s="959"/>
      <c r="J129" s="960"/>
    </row>
    <row r="130" spans="1:10" ht="30" customHeight="1" x14ac:dyDescent="0.25">
      <c r="A130" s="134">
        <v>4</v>
      </c>
      <c r="B130" s="234"/>
      <c r="C130" s="146" t="s">
        <v>575</v>
      </c>
      <c r="D130" s="172"/>
      <c r="E130" s="172">
        <v>1</v>
      </c>
      <c r="F130" s="145"/>
      <c r="G130" s="145"/>
      <c r="H130" s="958" t="s">
        <v>576</v>
      </c>
      <c r="I130" s="959"/>
      <c r="J130" s="960"/>
    </row>
    <row r="131" spans="1:10" s="204" customFormat="1" ht="18" customHeight="1" x14ac:dyDescent="0.25">
      <c r="A131" s="202"/>
      <c r="B131" s="961"/>
      <c r="C131" s="235" t="s">
        <v>491</v>
      </c>
      <c r="D131" s="236"/>
      <c r="E131" s="236"/>
      <c r="F131" s="236"/>
      <c r="G131" s="236"/>
      <c r="H131" s="236"/>
      <c r="I131" s="236"/>
      <c r="J131" s="236"/>
    </row>
    <row r="132" spans="1:10" s="204" customFormat="1" ht="36" customHeight="1" x14ac:dyDescent="0.2">
      <c r="A132" s="237">
        <v>5</v>
      </c>
      <c r="B132" s="962"/>
      <c r="C132" s="238" t="s">
        <v>577</v>
      </c>
      <c r="D132" s="189"/>
      <c r="E132" s="189">
        <v>1</v>
      </c>
      <c r="F132" s="189"/>
      <c r="G132" s="189"/>
      <c r="H132" s="963" t="s">
        <v>578</v>
      </c>
      <c r="I132" s="964"/>
      <c r="J132" s="965"/>
    </row>
    <row r="133" spans="1:10" s="204" customFormat="1" ht="18" customHeight="1" x14ac:dyDescent="0.3">
      <c r="A133" s="202"/>
      <c r="B133" s="966" t="s">
        <v>579</v>
      </c>
      <c r="C133" s="966"/>
      <c r="D133" s="232">
        <f>SUM(D127:D132)</f>
        <v>0</v>
      </c>
      <c r="E133" s="232">
        <f>SUM(E127:E132)</f>
        <v>5</v>
      </c>
      <c r="F133" s="232">
        <f>SUM(F127:F132)</f>
        <v>0</v>
      </c>
      <c r="G133" s="232">
        <f>SUM(G127:G132)</f>
        <v>0</v>
      </c>
      <c r="H133" s="966">
        <f>+D133+E133+F133+G133</f>
        <v>5</v>
      </c>
      <c r="I133" s="966"/>
      <c r="J133" s="966"/>
    </row>
    <row r="134" spans="1:10" ht="53.25" customHeight="1" x14ac:dyDescent="0.2">
      <c r="B134" s="967" t="s">
        <v>580</v>
      </c>
      <c r="C134" s="968"/>
      <c r="D134" s="968"/>
      <c r="E134" s="968"/>
      <c r="F134" s="968"/>
      <c r="G134" s="968"/>
      <c r="H134" s="968"/>
      <c r="I134" s="968"/>
      <c r="J134" s="969"/>
    </row>
    <row r="135" spans="1:10" s="204" customFormat="1" ht="18" customHeight="1" x14ac:dyDescent="0.3">
      <c r="A135" s="202"/>
      <c r="B135" s="950" t="s">
        <v>581</v>
      </c>
      <c r="C135" s="951"/>
      <c r="D135" s="951"/>
      <c r="E135" s="951"/>
      <c r="F135" s="951"/>
      <c r="G135" s="951"/>
      <c r="H135" s="951"/>
      <c r="I135" s="951"/>
      <c r="J135" s="952"/>
    </row>
    <row r="136" spans="1:10" ht="18" customHeight="1" x14ac:dyDescent="0.2">
      <c r="B136" s="906" t="s">
        <v>582</v>
      </c>
      <c r="C136" s="907"/>
      <c r="D136" s="907"/>
      <c r="E136" s="907"/>
      <c r="F136" s="907"/>
      <c r="G136" s="907"/>
      <c r="H136" s="907"/>
      <c r="I136" s="907"/>
      <c r="J136" s="908"/>
    </row>
    <row r="137" spans="1:10" ht="18" customHeight="1" x14ac:dyDescent="0.2">
      <c r="B137" s="940" t="s">
        <v>341</v>
      </c>
      <c r="C137" s="941"/>
      <c r="D137" s="941"/>
      <c r="E137" s="941"/>
      <c r="F137" s="941"/>
      <c r="G137" s="941"/>
      <c r="H137" s="941"/>
      <c r="I137" s="239">
        <v>0.1</v>
      </c>
      <c r="J137" s="240">
        <f>(D142+F142)*I137/H142</f>
        <v>0.05</v>
      </c>
    </row>
    <row r="138" spans="1:10" ht="18" customHeight="1" x14ac:dyDescent="0.2">
      <c r="B138" s="953"/>
      <c r="C138" s="956" t="s">
        <v>583</v>
      </c>
      <c r="D138" s="956" t="s">
        <v>25</v>
      </c>
      <c r="E138" s="956" t="s">
        <v>26</v>
      </c>
      <c r="F138" s="956" t="s">
        <v>27</v>
      </c>
      <c r="G138" s="956" t="s">
        <v>28</v>
      </c>
      <c r="H138" s="940" t="s">
        <v>476</v>
      </c>
      <c r="I138" s="941"/>
      <c r="J138" s="942"/>
    </row>
    <row r="139" spans="1:10" ht="18" customHeight="1" x14ac:dyDescent="0.2">
      <c r="B139" s="954"/>
      <c r="C139" s="957"/>
      <c r="D139" s="957"/>
      <c r="E139" s="957"/>
      <c r="F139" s="957"/>
      <c r="G139" s="957"/>
      <c r="H139" s="940" t="s">
        <v>584</v>
      </c>
      <c r="I139" s="941"/>
      <c r="J139" s="942"/>
    </row>
    <row r="140" spans="1:10" ht="18" customHeight="1" x14ac:dyDescent="0.25">
      <c r="A140" s="134">
        <v>1</v>
      </c>
      <c r="B140" s="954"/>
      <c r="C140" s="241" t="s">
        <v>585</v>
      </c>
      <c r="D140" s="144"/>
      <c r="E140" s="144">
        <v>1</v>
      </c>
      <c r="F140" s="144"/>
      <c r="G140" s="144"/>
      <c r="H140" s="943" t="s">
        <v>586</v>
      </c>
      <c r="I140" s="944"/>
      <c r="J140" s="945"/>
    </row>
    <row r="141" spans="1:10" ht="42.75" customHeight="1" x14ac:dyDescent="0.25">
      <c r="A141" s="134">
        <v>2</v>
      </c>
      <c r="B141" s="955"/>
      <c r="C141" s="242" t="s">
        <v>587</v>
      </c>
      <c r="D141" s="144"/>
      <c r="E141" s="144"/>
      <c r="F141" s="144">
        <v>1</v>
      </c>
      <c r="G141" s="144"/>
      <c r="H141" s="943" t="s">
        <v>588</v>
      </c>
      <c r="I141" s="944"/>
      <c r="J141" s="945"/>
    </row>
    <row r="142" spans="1:10" s="204" customFormat="1" ht="18" customHeight="1" x14ac:dyDescent="0.3">
      <c r="A142" s="202"/>
      <c r="B142" s="925" t="s">
        <v>343</v>
      </c>
      <c r="C142" s="926"/>
      <c r="D142" s="232">
        <f>SUM(D140:D141)</f>
        <v>0</v>
      </c>
      <c r="E142" s="232">
        <f>SUM(E140:E141)</f>
        <v>1</v>
      </c>
      <c r="F142" s="232">
        <f>SUM(F140:F141)</f>
        <v>1</v>
      </c>
      <c r="G142" s="232">
        <f>SUM(G140:G141)</f>
        <v>0</v>
      </c>
      <c r="H142" s="946">
        <f>+D142+E142+F142+G142</f>
        <v>2</v>
      </c>
      <c r="I142" s="947"/>
      <c r="J142" s="948"/>
    </row>
    <row r="143" spans="1:10" ht="48" customHeight="1" x14ac:dyDescent="0.2">
      <c r="B143" s="949" t="s">
        <v>589</v>
      </c>
      <c r="C143" s="949"/>
      <c r="D143" s="949"/>
      <c r="E143" s="949"/>
      <c r="F143" s="949"/>
      <c r="G143" s="949"/>
      <c r="H143" s="949"/>
      <c r="I143" s="949"/>
      <c r="J143" s="949"/>
    </row>
    <row r="144" spans="1:10" ht="18" customHeight="1" x14ac:dyDescent="0.2">
      <c r="B144" s="906" t="s">
        <v>582</v>
      </c>
      <c r="C144" s="907"/>
      <c r="D144" s="907"/>
      <c r="E144" s="907"/>
      <c r="F144" s="907"/>
      <c r="G144" s="907"/>
      <c r="H144" s="907"/>
      <c r="I144" s="907"/>
      <c r="J144" s="908"/>
    </row>
    <row r="145" spans="1:10" ht="18" customHeight="1" x14ac:dyDescent="0.2">
      <c r="B145" s="915" t="s">
        <v>344</v>
      </c>
      <c r="C145" s="915"/>
      <c r="D145" s="915"/>
      <c r="E145" s="915"/>
      <c r="F145" s="915"/>
      <c r="G145" s="915"/>
      <c r="H145" s="915"/>
      <c r="I145" s="243">
        <v>0.05</v>
      </c>
      <c r="J145" s="244">
        <f>(D154+F154)*I145/H154</f>
        <v>7.1428571428571435E-3</v>
      </c>
    </row>
    <row r="146" spans="1:10" ht="18" customHeight="1" x14ac:dyDescent="0.2">
      <c r="B146" s="245"/>
      <c r="C146" s="138"/>
      <c r="D146" s="233" t="s">
        <v>25</v>
      </c>
      <c r="E146" s="233" t="s">
        <v>26</v>
      </c>
      <c r="F146" s="233" t="s">
        <v>27</v>
      </c>
      <c r="G146" s="233" t="s">
        <v>28</v>
      </c>
      <c r="H146" s="916" t="s">
        <v>476</v>
      </c>
      <c r="I146" s="917"/>
      <c r="J146" s="918"/>
    </row>
    <row r="147" spans="1:10" ht="40.5" customHeight="1" x14ac:dyDescent="0.25">
      <c r="A147" s="134">
        <v>1</v>
      </c>
      <c r="B147" s="245"/>
      <c r="C147" s="246" t="s">
        <v>590</v>
      </c>
      <c r="D147" s="145"/>
      <c r="E147" s="172">
        <v>1</v>
      </c>
      <c r="F147" s="145"/>
      <c r="G147" s="145"/>
      <c r="H147" s="933" t="s">
        <v>591</v>
      </c>
      <c r="I147" s="933"/>
      <c r="J147" s="933"/>
    </row>
    <row r="148" spans="1:10" ht="40.5" customHeight="1" x14ac:dyDescent="0.25">
      <c r="A148" s="134">
        <v>2</v>
      </c>
      <c r="B148" s="245"/>
      <c r="C148" s="247" t="s">
        <v>592</v>
      </c>
      <c r="D148" s="145"/>
      <c r="E148" s="172">
        <v>1</v>
      </c>
      <c r="F148" s="145"/>
      <c r="G148" s="145"/>
      <c r="H148" s="933" t="s">
        <v>593</v>
      </c>
      <c r="I148" s="933"/>
      <c r="J148" s="933"/>
    </row>
    <row r="149" spans="1:10" ht="40.5" customHeight="1" x14ac:dyDescent="0.25">
      <c r="A149" s="134">
        <v>3</v>
      </c>
      <c r="B149" s="248"/>
      <c r="C149" s="247" t="s">
        <v>594</v>
      </c>
      <c r="D149" s="145"/>
      <c r="E149" s="172">
        <v>1</v>
      </c>
      <c r="F149" s="145"/>
      <c r="G149" s="145"/>
      <c r="H149" s="937" t="s">
        <v>595</v>
      </c>
      <c r="I149" s="938"/>
      <c r="J149" s="939"/>
    </row>
    <row r="150" spans="1:10" ht="18" customHeight="1" x14ac:dyDescent="0.2">
      <c r="B150" s="249"/>
      <c r="C150" s="250" t="s">
        <v>491</v>
      </c>
      <c r="D150" s="251"/>
      <c r="E150" s="251"/>
      <c r="F150" s="251"/>
      <c r="G150" s="251"/>
      <c r="H150" s="251"/>
      <c r="I150" s="251"/>
      <c r="J150" s="252"/>
    </row>
    <row r="151" spans="1:10" ht="91.2" x14ac:dyDescent="0.2">
      <c r="A151" s="134">
        <v>4</v>
      </c>
      <c r="B151" s="248"/>
      <c r="C151" s="253" t="s">
        <v>596</v>
      </c>
      <c r="D151" s="254"/>
      <c r="E151" s="255">
        <v>1</v>
      </c>
      <c r="F151" s="254">
        <v>1</v>
      </c>
      <c r="G151" s="254"/>
      <c r="H151" s="930" t="s">
        <v>597</v>
      </c>
      <c r="I151" s="931"/>
      <c r="J151" s="932"/>
    </row>
    <row r="152" spans="1:10" ht="22.8" x14ac:dyDescent="0.2">
      <c r="A152" s="134">
        <v>5</v>
      </c>
      <c r="B152" s="248"/>
      <c r="C152" s="148" t="s">
        <v>598</v>
      </c>
      <c r="D152" s="254"/>
      <c r="E152" s="255">
        <v>1</v>
      </c>
      <c r="F152" s="254"/>
      <c r="G152" s="254"/>
      <c r="H152" s="933" t="s">
        <v>599</v>
      </c>
      <c r="I152" s="933"/>
      <c r="J152" s="933"/>
    </row>
    <row r="153" spans="1:10" ht="13.8" x14ac:dyDescent="0.2">
      <c r="A153" s="134">
        <v>6</v>
      </c>
      <c r="B153" s="248"/>
      <c r="C153" s="193" t="s">
        <v>600</v>
      </c>
      <c r="D153" s="254"/>
      <c r="E153" s="255">
        <v>1</v>
      </c>
      <c r="F153" s="254"/>
      <c r="G153" s="254"/>
      <c r="H153" s="256"/>
      <c r="I153" s="257"/>
      <c r="J153" s="258"/>
    </row>
    <row r="154" spans="1:10" s="204" customFormat="1" ht="18" customHeight="1" x14ac:dyDescent="0.25">
      <c r="A154" s="259"/>
      <c r="B154" s="925" t="s">
        <v>353</v>
      </c>
      <c r="C154" s="926"/>
      <c r="D154" s="232">
        <f>SUM(D147:D153)</f>
        <v>0</v>
      </c>
      <c r="E154" s="232">
        <f>SUM(E147:E153)</f>
        <v>6</v>
      </c>
      <c r="F154" s="232">
        <f>SUM(F147:F153)</f>
        <v>1</v>
      </c>
      <c r="G154" s="232">
        <f>SUM(G147:G153)</f>
        <v>0</v>
      </c>
      <c r="H154" s="927">
        <f>+D154+E154+F154+G154</f>
        <v>7</v>
      </c>
      <c r="I154" s="928"/>
      <c r="J154" s="929"/>
    </row>
    <row r="155" spans="1:10" ht="91.5" customHeight="1" x14ac:dyDescent="0.2">
      <c r="A155" s="260"/>
      <c r="B155" s="934" t="s">
        <v>601</v>
      </c>
      <c r="C155" s="935"/>
      <c r="D155" s="935"/>
      <c r="E155" s="935"/>
      <c r="F155" s="935"/>
      <c r="G155" s="935"/>
      <c r="H155" s="935"/>
      <c r="I155" s="935"/>
      <c r="J155" s="936"/>
    </row>
    <row r="156" spans="1:10" ht="18" customHeight="1" x14ac:dyDescent="0.2">
      <c r="B156" s="906" t="s">
        <v>582</v>
      </c>
      <c r="C156" s="907"/>
      <c r="D156" s="907"/>
      <c r="E156" s="907"/>
      <c r="F156" s="907"/>
      <c r="G156" s="907"/>
      <c r="H156" s="907"/>
      <c r="I156" s="907"/>
      <c r="J156" s="908"/>
    </row>
    <row r="157" spans="1:10" ht="18" customHeight="1" x14ac:dyDescent="0.2">
      <c r="B157" s="915" t="s">
        <v>602</v>
      </c>
      <c r="C157" s="915"/>
      <c r="D157" s="915"/>
      <c r="E157" s="915"/>
      <c r="F157" s="915"/>
      <c r="G157" s="915"/>
      <c r="H157" s="915"/>
      <c r="I157" s="243">
        <v>0.1</v>
      </c>
      <c r="J157" s="244">
        <f>(D163+F163)*I157/H163</f>
        <v>0.04</v>
      </c>
    </row>
    <row r="158" spans="1:10" ht="18" customHeight="1" x14ac:dyDescent="0.2">
      <c r="B158" s="245"/>
      <c r="C158" s="138"/>
      <c r="D158" s="233" t="s">
        <v>25</v>
      </c>
      <c r="E158" s="233" t="s">
        <v>26</v>
      </c>
      <c r="F158" s="233" t="s">
        <v>27</v>
      </c>
      <c r="G158" s="233" t="s">
        <v>28</v>
      </c>
      <c r="H158" s="916" t="s">
        <v>476</v>
      </c>
      <c r="I158" s="917"/>
      <c r="J158" s="918"/>
    </row>
    <row r="159" spans="1:10" ht="65.25" customHeight="1" x14ac:dyDescent="0.2">
      <c r="A159" s="134">
        <v>1</v>
      </c>
      <c r="B159" s="245"/>
      <c r="C159" s="148" t="s">
        <v>603</v>
      </c>
      <c r="D159" s="261"/>
      <c r="E159" s="261">
        <v>1</v>
      </c>
      <c r="F159" s="261"/>
      <c r="G159" s="261"/>
      <c r="H159" s="919" t="s">
        <v>604</v>
      </c>
      <c r="I159" s="920"/>
      <c r="J159" s="921"/>
    </row>
    <row r="160" spans="1:10" ht="65.25" customHeight="1" x14ac:dyDescent="0.2">
      <c r="A160" s="134">
        <v>2</v>
      </c>
      <c r="B160" s="245"/>
      <c r="C160" s="246" t="s">
        <v>605</v>
      </c>
      <c r="D160" s="262">
        <v>1</v>
      </c>
      <c r="E160" s="262"/>
      <c r="F160" s="262"/>
      <c r="G160" s="262"/>
      <c r="H160" s="922" t="s">
        <v>606</v>
      </c>
      <c r="I160" s="923"/>
      <c r="J160" s="924"/>
    </row>
    <row r="161" spans="1:10" ht="65.25" customHeight="1" x14ac:dyDescent="0.2">
      <c r="A161" s="134">
        <v>3</v>
      </c>
      <c r="B161" s="248"/>
      <c r="C161" s="194" t="s">
        <v>607</v>
      </c>
      <c r="D161" s="262"/>
      <c r="E161" s="262">
        <v>1</v>
      </c>
      <c r="F161" s="262"/>
      <c r="G161" s="262"/>
      <c r="H161" s="922" t="s">
        <v>608</v>
      </c>
      <c r="I161" s="923"/>
      <c r="J161" s="924"/>
    </row>
    <row r="162" spans="1:10" ht="37.5" customHeight="1" x14ac:dyDescent="0.2">
      <c r="A162" s="134">
        <v>4</v>
      </c>
      <c r="B162" s="248"/>
      <c r="C162" s="194" t="s">
        <v>609</v>
      </c>
      <c r="D162" s="262"/>
      <c r="E162" s="262"/>
      <c r="F162" s="262">
        <v>1</v>
      </c>
      <c r="G162" s="262">
        <v>1</v>
      </c>
      <c r="H162" s="256"/>
      <c r="I162" s="257"/>
      <c r="J162" s="258"/>
    </row>
    <row r="163" spans="1:10" s="204" customFormat="1" ht="18" customHeight="1" x14ac:dyDescent="0.3">
      <c r="A163" s="202"/>
      <c r="B163" s="925" t="s">
        <v>353</v>
      </c>
      <c r="C163" s="926"/>
      <c r="D163" s="232">
        <f>SUM(D159:D162)</f>
        <v>1</v>
      </c>
      <c r="E163" s="232">
        <f>SUM(E159:E162)</f>
        <v>2</v>
      </c>
      <c r="F163" s="232">
        <f>SUM(F159:F162)</f>
        <v>1</v>
      </c>
      <c r="G163" s="232">
        <f>SUM(G159:G162)</f>
        <v>1</v>
      </c>
      <c r="H163" s="927">
        <f>+D163+E163+F163+G163</f>
        <v>5</v>
      </c>
      <c r="I163" s="928"/>
      <c r="J163" s="929"/>
    </row>
    <row r="164" spans="1:10" ht="18" customHeight="1" x14ac:dyDescent="0.2">
      <c r="B164" s="906" t="s">
        <v>582</v>
      </c>
      <c r="C164" s="907"/>
      <c r="D164" s="907"/>
      <c r="E164" s="907"/>
      <c r="F164" s="907"/>
      <c r="G164" s="907"/>
      <c r="H164" s="907"/>
      <c r="I164" s="907"/>
      <c r="J164" s="908"/>
    </row>
    <row r="165" spans="1:10" ht="109.5" customHeight="1" x14ac:dyDescent="0.2">
      <c r="B165" s="909" t="s">
        <v>610</v>
      </c>
      <c r="C165" s="910"/>
      <c r="D165" s="910"/>
      <c r="E165" s="910"/>
      <c r="F165" s="910"/>
      <c r="G165" s="910"/>
      <c r="H165" s="910"/>
      <c r="I165" s="910"/>
      <c r="J165" s="911"/>
    </row>
    <row r="166" spans="1:10" ht="18" customHeight="1" x14ac:dyDescent="0.25">
      <c r="B166" s="912" t="s">
        <v>232</v>
      </c>
      <c r="C166" s="913"/>
      <c r="D166" s="913"/>
      <c r="E166" s="913"/>
      <c r="F166" s="913"/>
      <c r="G166" s="913"/>
      <c r="H166" s="913"/>
      <c r="I166" s="913"/>
      <c r="J166" s="914"/>
    </row>
    <row r="167" spans="1:10" ht="18" customHeight="1" x14ac:dyDescent="0.25">
      <c r="B167" s="263" t="s">
        <v>233</v>
      </c>
      <c r="C167" s="264"/>
      <c r="D167" s="903" t="s">
        <v>611</v>
      </c>
      <c r="E167" s="904"/>
      <c r="F167" s="904"/>
      <c r="G167" s="904"/>
      <c r="H167" s="904"/>
      <c r="I167" s="904"/>
      <c r="J167" s="905"/>
    </row>
    <row r="168" spans="1:10" ht="18" customHeight="1" x14ac:dyDescent="0.25">
      <c r="B168" s="263" t="s">
        <v>236</v>
      </c>
      <c r="C168" s="264"/>
      <c r="D168" s="903" t="s">
        <v>612</v>
      </c>
      <c r="E168" s="904"/>
      <c r="F168" s="904"/>
      <c r="G168" s="904"/>
      <c r="H168" s="904"/>
      <c r="I168" s="904"/>
      <c r="J168" s="905"/>
    </row>
    <row r="169" spans="1:10" ht="18" customHeight="1" x14ac:dyDescent="0.25">
      <c r="B169" s="263" t="s">
        <v>238</v>
      </c>
      <c r="C169" s="264"/>
      <c r="D169" s="903" t="s">
        <v>238</v>
      </c>
      <c r="E169" s="904"/>
      <c r="F169" s="904"/>
      <c r="G169" s="904"/>
      <c r="H169" s="904"/>
      <c r="I169" s="904"/>
      <c r="J169" s="905"/>
    </row>
    <row r="170" spans="1:10" ht="18" customHeight="1" x14ac:dyDescent="0.25">
      <c r="B170" s="263" t="s">
        <v>613</v>
      </c>
      <c r="C170" s="264"/>
      <c r="D170" s="903" t="s">
        <v>614</v>
      </c>
      <c r="E170" s="904"/>
      <c r="F170" s="904"/>
      <c r="G170" s="904"/>
      <c r="H170" s="904"/>
      <c r="I170" s="904"/>
      <c r="J170" s="905"/>
    </row>
    <row r="171" spans="1:10" ht="18" customHeight="1" x14ac:dyDescent="0.2">
      <c r="B171" s="265"/>
      <c r="C171" s="265"/>
      <c r="D171" s="266"/>
      <c r="E171" s="266"/>
      <c r="F171" s="267"/>
      <c r="G171" s="267"/>
      <c r="H171" s="268"/>
      <c r="I171" s="268"/>
      <c r="J171" s="268"/>
    </row>
  </sheetData>
  <mergeCells count="197">
    <mergeCell ref="B8:B16"/>
    <mergeCell ref="C8:C10"/>
    <mergeCell ref="D11:J11"/>
    <mergeCell ref="D12:J12"/>
    <mergeCell ref="D13:J13"/>
    <mergeCell ref="D14:J14"/>
    <mergeCell ref="D15:J15"/>
    <mergeCell ref="D16:J16"/>
    <mergeCell ref="B1:C4"/>
    <mergeCell ref="D1:J1"/>
    <mergeCell ref="D2:J4"/>
    <mergeCell ref="C5:J5"/>
    <mergeCell ref="B6:J6"/>
    <mergeCell ref="B7:J7"/>
    <mergeCell ref="B17:H17"/>
    <mergeCell ref="B19:B20"/>
    <mergeCell ref="H19:J19"/>
    <mergeCell ref="H20:J20"/>
    <mergeCell ref="B21:B27"/>
    <mergeCell ref="H21:J21"/>
    <mergeCell ref="H22:J22"/>
    <mergeCell ref="H23:J23"/>
    <mergeCell ref="H24:J24"/>
    <mergeCell ref="H25:J25"/>
    <mergeCell ref="H32:J32"/>
    <mergeCell ref="H33:J33"/>
    <mergeCell ref="H34:J34"/>
    <mergeCell ref="H35:J35"/>
    <mergeCell ref="H36:J36"/>
    <mergeCell ref="H37:J37"/>
    <mergeCell ref="H26:J26"/>
    <mergeCell ref="H27:J27"/>
    <mergeCell ref="H28:J28"/>
    <mergeCell ref="B29:J29"/>
    <mergeCell ref="C30:J30"/>
    <mergeCell ref="H31:J31"/>
    <mergeCell ref="B44:B47"/>
    <mergeCell ref="I44:J44"/>
    <mergeCell ref="I45:J45"/>
    <mergeCell ref="I46:J46"/>
    <mergeCell ref="I47:J47"/>
    <mergeCell ref="I48:J48"/>
    <mergeCell ref="H38:J38"/>
    <mergeCell ref="B39:J39"/>
    <mergeCell ref="B40:J40"/>
    <mergeCell ref="B41:H41"/>
    <mergeCell ref="C42:C43"/>
    <mergeCell ref="H42:J42"/>
    <mergeCell ref="I43:J4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I68:J68"/>
    <mergeCell ref="I69:J69"/>
    <mergeCell ref="I70:J70"/>
    <mergeCell ref="I71:J71"/>
    <mergeCell ref="I72:J72"/>
    <mergeCell ref="I73:J73"/>
    <mergeCell ref="G62:G63"/>
    <mergeCell ref="H62:J62"/>
    <mergeCell ref="I63:J63"/>
    <mergeCell ref="B80:J80"/>
    <mergeCell ref="B81:J81"/>
    <mergeCell ref="B82:H82"/>
    <mergeCell ref="H84:J84"/>
    <mergeCell ref="H85:J85"/>
    <mergeCell ref="H88:J88"/>
    <mergeCell ref="I74:J74"/>
    <mergeCell ref="I75:J75"/>
    <mergeCell ref="I76:J76"/>
    <mergeCell ref="I77:J77"/>
    <mergeCell ref="I78:J78"/>
    <mergeCell ref="B79:C79"/>
    <mergeCell ref="H79:J79"/>
    <mergeCell ref="B94:H94"/>
    <mergeCell ref="D95:G95"/>
    <mergeCell ref="D96:G96"/>
    <mergeCell ref="I96:J96"/>
    <mergeCell ref="D97:G97"/>
    <mergeCell ref="I97:J97"/>
    <mergeCell ref="H89:J89"/>
    <mergeCell ref="H90:J90"/>
    <mergeCell ref="B91:C91"/>
    <mergeCell ref="H91:J91"/>
    <mergeCell ref="B92:J92"/>
    <mergeCell ref="B93:J93"/>
    <mergeCell ref="D101:G101"/>
    <mergeCell ref="I101:J101"/>
    <mergeCell ref="D102:G102"/>
    <mergeCell ref="I102:J102"/>
    <mergeCell ref="D103:G103"/>
    <mergeCell ref="I103:J103"/>
    <mergeCell ref="D98:G98"/>
    <mergeCell ref="I98:J98"/>
    <mergeCell ref="D99:G99"/>
    <mergeCell ref="I99:J99"/>
    <mergeCell ref="D100:G100"/>
    <mergeCell ref="I100:J100"/>
    <mergeCell ref="C107:G107"/>
    <mergeCell ref="I107:J107"/>
    <mergeCell ref="I108:J108"/>
    <mergeCell ref="B109:C110"/>
    <mergeCell ref="H110:J110"/>
    <mergeCell ref="B111:J111"/>
    <mergeCell ref="D104:G104"/>
    <mergeCell ref="I104:J104"/>
    <mergeCell ref="D105:G105"/>
    <mergeCell ref="I105:J105"/>
    <mergeCell ref="C106:G106"/>
    <mergeCell ref="I106:J106"/>
    <mergeCell ref="B119:B121"/>
    <mergeCell ref="H119:J119"/>
    <mergeCell ref="H120:J120"/>
    <mergeCell ref="H121:J121"/>
    <mergeCell ref="B122:C122"/>
    <mergeCell ref="H122:J122"/>
    <mergeCell ref="B112:J112"/>
    <mergeCell ref="B113:H113"/>
    <mergeCell ref="H115:J115"/>
    <mergeCell ref="H116:J116"/>
    <mergeCell ref="H117:J117"/>
    <mergeCell ref="H118:J118"/>
    <mergeCell ref="H130:J130"/>
    <mergeCell ref="B131:B132"/>
    <mergeCell ref="H132:J132"/>
    <mergeCell ref="B133:C133"/>
    <mergeCell ref="H133:J133"/>
    <mergeCell ref="B134:J134"/>
    <mergeCell ref="B123:J123"/>
    <mergeCell ref="B124:J124"/>
    <mergeCell ref="B125:H125"/>
    <mergeCell ref="H127:J127"/>
    <mergeCell ref="H128:J128"/>
    <mergeCell ref="H129:J12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51:J151"/>
    <mergeCell ref="H152:J152"/>
    <mergeCell ref="B154:C154"/>
    <mergeCell ref="H154:J154"/>
    <mergeCell ref="B155:J155"/>
    <mergeCell ref="B156:J156"/>
    <mergeCell ref="B144:J144"/>
    <mergeCell ref="B145:H145"/>
    <mergeCell ref="H146:J146"/>
    <mergeCell ref="H147:J147"/>
    <mergeCell ref="H148:J148"/>
    <mergeCell ref="H149:J149"/>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132"/>
      <c r="C1" s="529"/>
      <c r="D1" s="529"/>
      <c r="E1" s="529"/>
      <c r="F1" s="529"/>
      <c r="G1" s="529"/>
      <c r="H1" s="529"/>
      <c r="I1" s="529"/>
      <c r="J1" s="529"/>
      <c r="K1" s="529"/>
      <c r="L1" s="2"/>
    </row>
    <row r="2" spans="2:12" ht="16.5" customHeight="1" x14ac:dyDescent="0.25">
      <c r="B2" s="1132"/>
      <c r="C2" s="529"/>
      <c r="D2" s="666" t="s">
        <v>0</v>
      </c>
      <c r="E2" s="666"/>
      <c r="F2" s="666"/>
      <c r="G2" s="666"/>
      <c r="H2" s="666"/>
      <c r="I2" s="666"/>
      <c r="J2" s="666"/>
    </row>
    <row r="3" spans="2:12" ht="16.5" customHeight="1" x14ac:dyDescent="0.25">
      <c r="B3" s="1132"/>
      <c r="C3" s="529"/>
      <c r="D3" s="666"/>
      <c r="E3" s="666"/>
      <c r="F3" s="666"/>
      <c r="G3" s="666"/>
      <c r="H3" s="666"/>
      <c r="I3" s="666"/>
      <c r="J3" s="666"/>
    </row>
    <row r="4" spans="2:12" ht="16.5" customHeight="1" x14ac:dyDescent="0.25">
      <c r="B4" s="1132"/>
      <c r="C4" s="529"/>
      <c r="D4" s="666"/>
      <c r="E4" s="666"/>
      <c r="F4" s="666"/>
      <c r="G4" s="666"/>
      <c r="H4" s="666"/>
      <c r="I4" s="666"/>
      <c r="J4" s="666"/>
    </row>
    <row r="5" spans="2:12" ht="16.5" customHeight="1" x14ac:dyDescent="0.25">
      <c r="B5" s="271"/>
      <c r="C5" s="529"/>
      <c r="D5" s="529"/>
      <c r="E5" s="529"/>
      <c r="F5" s="529"/>
      <c r="G5" s="529"/>
      <c r="H5" s="529"/>
      <c r="I5" s="529"/>
      <c r="J5" s="529"/>
      <c r="K5" s="529"/>
      <c r="L5" s="529"/>
    </row>
    <row r="6" spans="2:12" ht="24.75" customHeight="1" x14ac:dyDescent="0.25">
      <c r="B6" s="1132"/>
      <c r="C6" s="529"/>
      <c r="D6" s="529"/>
      <c r="E6" s="529"/>
      <c r="F6" s="529"/>
      <c r="G6" s="529"/>
      <c r="H6" s="529"/>
      <c r="I6" s="529"/>
      <c r="J6" s="529"/>
      <c r="K6" s="529"/>
      <c r="L6" s="529"/>
    </row>
    <row r="7" spans="2:12" ht="39" customHeight="1" x14ac:dyDescent="0.25">
      <c r="B7" s="1133" t="s">
        <v>615</v>
      </c>
      <c r="C7" s="1133"/>
      <c r="D7" s="1133"/>
      <c r="E7" s="1133"/>
      <c r="F7" s="1133"/>
      <c r="G7" s="1133"/>
      <c r="H7" s="1133"/>
      <c r="I7" s="1133"/>
      <c r="J7" s="1134"/>
    </row>
    <row r="8" spans="2:12" ht="18.75" customHeight="1" x14ac:dyDescent="0.25">
      <c r="B8" s="272"/>
      <c r="C8" s="1126" t="s">
        <v>474</v>
      </c>
      <c r="D8" s="273" t="s">
        <v>3</v>
      </c>
      <c r="E8" s="273" t="s">
        <v>4</v>
      </c>
      <c r="F8" s="273" t="s">
        <v>4</v>
      </c>
      <c r="G8" s="274" t="s">
        <v>5</v>
      </c>
      <c r="H8" s="274" t="s">
        <v>6</v>
      </c>
      <c r="I8" s="274" t="s">
        <v>7</v>
      </c>
      <c r="J8" s="274" t="s">
        <v>8</v>
      </c>
    </row>
    <row r="9" spans="2:12" ht="18.75" customHeight="1" x14ac:dyDescent="0.25">
      <c r="B9" s="272"/>
      <c r="C9" s="1126"/>
      <c r="D9" s="273"/>
      <c r="E9" s="275"/>
      <c r="F9" s="273"/>
      <c r="G9" s="273"/>
      <c r="H9" s="274"/>
      <c r="I9" s="274"/>
      <c r="J9" s="274"/>
    </row>
    <row r="10" spans="2:12" ht="18.75" customHeight="1" x14ac:dyDescent="0.25">
      <c r="B10" s="272"/>
      <c r="C10" s="1126"/>
      <c r="D10" s="336"/>
      <c r="E10" s="336"/>
      <c r="F10" s="336"/>
      <c r="G10" s="336"/>
      <c r="H10" s="276"/>
      <c r="I10" s="276"/>
      <c r="J10" s="276"/>
    </row>
    <row r="11" spans="2:12" ht="18.75" customHeight="1" x14ac:dyDescent="0.25">
      <c r="B11" s="272"/>
      <c r="C11" s="277" t="s">
        <v>616</v>
      </c>
      <c r="D11" s="1127"/>
      <c r="E11" s="1127"/>
      <c r="F11" s="1127"/>
      <c r="G11" s="1127"/>
      <c r="H11" s="1127"/>
      <c r="I11" s="1127"/>
      <c r="J11" s="1127"/>
    </row>
    <row r="12" spans="2:12" ht="18.75" customHeight="1" x14ac:dyDescent="0.25">
      <c r="B12" s="272"/>
      <c r="C12" s="277" t="s">
        <v>617</v>
      </c>
      <c r="D12" s="1127"/>
      <c r="E12" s="1127"/>
      <c r="F12" s="1127"/>
      <c r="G12" s="1127"/>
      <c r="H12" s="1127"/>
      <c r="I12" s="1127"/>
      <c r="J12" s="1127"/>
    </row>
    <row r="13" spans="2:12" ht="18.75" customHeight="1" x14ac:dyDescent="0.25">
      <c r="B13" s="272"/>
      <c r="C13" s="277" t="s">
        <v>618</v>
      </c>
      <c r="D13" s="1128"/>
      <c r="E13" s="1127"/>
      <c r="F13" s="1127"/>
      <c r="G13" s="1127"/>
      <c r="H13" s="1127"/>
      <c r="I13" s="1127"/>
      <c r="J13" s="1127"/>
    </row>
    <row r="14" spans="2:12" ht="18.75" customHeight="1" x14ac:dyDescent="0.25">
      <c r="B14" s="272"/>
      <c r="C14" s="277" t="s">
        <v>619</v>
      </c>
      <c r="D14" s="1129"/>
      <c r="E14" s="1130"/>
      <c r="F14" s="1130"/>
      <c r="G14" s="1130"/>
      <c r="H14" s="1130"/>
      <c r="I14" s="1130"/>
      <c r="J14" s="1131"/>
    </row>
    <row r="15" spans="2:12" ht="18.75" customHeight="1" x14ac:dyDescent="0.25">
      <c r="B15" s="272"/>
      <c r="C15" s="277" t="s">
        <v>620</v>
      </c>
      <c r="D15" s="1127"/>
      <c r="E15" s="1127"/>
      <c r="F15" s="1127"/>
      <c r="G15" s="1127"/>
      <c r="H15" s="1127"/>
      <c r="I15" s="1127"/>
      <c r="J15" s="1127"/>
    </row>
    <row r="16" spans="2:12" ht="18.75" customHeight="1" x14ac:dyDescent="0.25">
      <c r="B16" s="272"/>
      <c r="C16" s="278" t="s">
        <v>467</v>
      </c>
      <c r="D16" s="1135"/>
      <c r="E16" s="1135"/>
      <c r="F16" s="1135"/>
      <c r="G16" s="1135"/>
      <c r="H16" s="1135"/>
      <c r="I16" s="1127"/>
      <c r="J16" s="1127"/>
    </row>
    <row r="17" spans="1:13" ht="24.75" customHeight="1" x14ac:dyDescent="0.25">
      <c r="B17" s="1136" t="s">
        <v>470</v>
      </c>
      <c r="C17" s="1136"/>
      <c r="D17" s="1136"/>
      <c r="E17" s="1136"/>
      <c r="F17" s="1136"/>
      <c r="G17" s="1136"/>
      <c r="H17" s="1136"/>
      <c r="I17" s="279">
        <v>0.1</v>
      </c>
      <c r="J17" s="280">
        <f>(D21+F21)*I17/H21</f>
        <v>6.6666666666666666E-2</v>
      </c>
    </row>
    <row r="18" spans="1:13" ht="16.5" customHeight="1" x14ac:dyDescent="0.25">
      <c r="B18" s="272"/>
      <c r="C18" s="154"/>
      <c r="D18" s="155" t="s">
        <v>25</v>
      </c>
      <c r="E18" s="155" t="s">
        <v>26</v>
      </c>
      <c r="F18" s="155" t="s">
        <v>27</v>
      </c>
      <c r="G18" s="155" t="s">
        <v>28</v>
      </c>
      <c r="H18" s="1045" t="s">
        <v>476</v>
      </c>
      <c r="I18" s="1045"/>
      <c r="J18" s="1045"/>
    </row>
    <row r="19" spans="1:13" ht="24.75" customHeight="1" x14ac:dyDescent="0.25">
      <c r="A19" s="4">
        <v>1</v>
      </c>
      <c r="B19" s="1125" t="s">
        <v>477</v>
      </c>
      <c r="C19" s="281" t="s">
        <v>621</v>
      </c>
      <c r="D19" s="282">
        <v>1</v>
      </c>
      <c r="E19" s="282"/>
      <c r="F19" s="282"/>
      <c r="G19" s="282"/>
      <c r="H19" s="937" t="s">
        <v>681</v>
      </c>
      <c r="I19" s="938"/>
      <c r="J19" s="939"/>
    </row>
    <row r="20" spans="1:13" ht="24.75" customHeight="1" x14ac:dyDescent="0.25">
      <c r="A20" s="4">
        <v>2</v>
      </c>
      <c r="B20" s="1125"/>
      <c r="C20" s="281" t="s">
        <v>622</v>
      </c>
      <c r="D20" s="282">
        <v>1</v>
      </c>
      <c r="E20" s="282"/>
      <c r="F20" s="282"/>
      <c r="G20" s="282">
        <v>1</v>
      </c>
      <c r="H20" s="937" t="s">
        <v>682</v>
      </c>
      <c r="I20" s="938"/>
      <c r="J20" s="939"/>
    </row>
    <row r="21" spans="1:13" s="284" customFormat="1" ht="24.75" customHeight="1" x14ac:dyDescent="0.3">
      <c r="A21" s="337"/>
      <c r="B21" s="1067" t="s">
        <v>623</v>
      </c>
      <c r="C21" s="1067"/>
      <c r="D21" s="283">
        <f>SUM(D19:D20)</f>
        <v>2</v>
      </c>
      <c r="E21" s="283">
        <f>SUM(E19:E20)</f>
        <v>0</v>
      </c>
      <c r="F21" s="283">
        <f>SUM(F19:F20)</f>
        <v>0</v>
      </c>
      <c r="G21" s="283">
        <f>SUM(G19:G20)</f>
        <v>1</v>
      </c>
      <c r="H21" s="1065">
        <f>+D21+E21+F21+G21</f>
        <v>3</v>
      </c>
      <c r="I21" s="1065"/>
      <c r="J21" s="1065"/>
    </row>
    <row r="22" spans="1:13" ht="57" customHeight="1" x14ac:dyDescent="0.25">
      <c r="B22" s="979" t="s">
        <v>683</v>
      </c>
      <c r="C22" s="980"/>
      <c r="D22" s="980"/>
      <c r="E22" s="980"/>
      <c r="F22" s="980"/>
      <c r="G22" s="980"/>
      <c r="H22" s="980"/>
      <c r="I22" s="980"/>
      <c r="J22" s="981"/>
    </row>
    <row r="23" spans="1:13" ht="24.75" customHeight="1" x14ac:dyDescent="0.25">
      <c r="B23" s="1119" t="s">
        <v>500</v>
      </c>
      <c r="C23" s="1120"/>
      <c r="D23" s="1120"/>
      <c r="E23" s="1120"/>
      <c r="F23" s="1120"/>
      <c r="G23" s="1120"/>
      <c r="H23" s="1121"/>
      <c r="I23" s="285">
        <v>0.3</v>
      </c>
      <c r="J23" s="286">
        <f>(D39+F39)*I23/H39</f>
        <v>0.21428571428571427</v>
      </c>
    </row>
    <row r="24" spans="1:13" ht="15.75" customHeight="1" x14ac:dyDescent="0.25">
      <c r="B24" s="272"/>
      <c r="C24" s="1122" t="s">
        <v>501</v>
      </c>
      <c r="D24" s="1122" t="s">
        <v>25</v>
      </c>
      <c r="E24" s="1122" t="s">
        <v>26</v>
      </c>
      <c r="F24" s="1122" t="s">
        <v>27</v>
      </c>
      <c r="G24" s="1122" t="s">
        <v>28</v>
      </c>
      <c r="H24" s="1123" t="s">
        <v>476</v>
      </c>
      <c r="I24" s="1124"/>
      <c r="J24" s="1112"/>
    </row>
    <row r="25" spans="1:13" ht="15.75" customHeight="1" x14ac:dyDescent="0.25">
      <c r="B25" s="272"/>
      <c r="C25" s="1045"/>
      <c r="D25" s="1045"/>
      <c r="E25" s="1045"/>
      <c r="F25" s="1045"/>
      <c r="G25" s="1045"/>
      <c r="H25" s="287" t="s">
        <v>463</v>
      </c>
      <c r="I25" s="1111" t="s">
        <v>331</v>
      </c>
      <c r="J25" s="1112"/>
    </row>
    <row r="26" spans="1:13" ht="30" customHeight="1" x14ac:dyDescent="0.25">
      <c r="A26" s="4">
        <v>1</v>
      </c>
      <c r="B26" s="1113" t="s">
        <v>624</v>
      </c>
      <c r="C26" s="288" t="s">
        <v>625</v>
      </c>
      <c r="D26" s="282">
        <v>1</v>
      </c>
      <c r="E26" s="282"/>
      <c r="F26" s="282"/>
      <c r="G26" s="282"/>
      <c r="H26" s="289">
        <v>100</v>
      </c>
      <c r="I26" s="1115"/>
      <c r="J26" s="1116"/>
      <c r="K26" s="61"/>
    </row>
    <row r="27" spans="1:13" ht="30" customHeight="1" x14ac:dyDescent="0.25">
      <c r="A27" s="4">
        <v>2</v>
      </c>
      <c r="B27" s="1114"/>
      <c r="C27" s="288" t="s">
        <v>626</v>
      </c>
      <c r="D27" s="282">
        <v>1</v>
      </c>
      <c r="E27" s="290"/>
      <c r="F27" s="290"/>
      <c r="G27" s="290"/>
      <c r="H27" s="289">
        <v>20</v>
      </c>
      <c r="I27" s="1117">
        <f>H27/H26</f>
        <v>0.2</v>
      </c>
      <c r="J27" s="1118"/>
      <c r="K27" s="61"/>
    </row>
    <row r="28" spans="1:13" ht="30" customHeight="1" x14ac:dyDescent="0.25">
      <c r="A28" s="4">
        <v>3</v>
      </c>
      <c r="B28" s="1114"/>
      <c r="C28" s="288" t="s">
        <v>627</v>
      </c>
      <c r="D28" s="282"/>
      <c r="E28" s="290">
        <v>1</v>
      </c>
      <c r="F28" s="290"/>
      <c r="G28" s="290"/>
      <c r="H28" s="289">
        <v>30</v>
      </c>
      <c r="I28" s="1117">
        <f>H28/H27</f>
        <v>1.5</v>
      </c>
      <c r="J28" s="1118"/>
      <c r="K28" s="61"/>
    </row>
    <row r="29" spans="1:13" ht="30" customHeight="1" x14ac:dyDescent="0.25">
      <c r="A29" s="4">
        <v>4</v>
      </c>
      <c r="B29" s="1114"/>
      <c r="C29" s="291" t="s">
        <v>628</v>
      </c>
      <c r="D29" s="292"/>
      <c r="E29" s="293">
        <v>1</v>
      </c>
      <c r="F29" s="293"/>
      <c r="G29" s="293"/>
      <c r="H29" s="294">
        <v>40</v>
      </c>
      <c r="I29" s="1106">
        <f>H29/H26</f>
        <v>0.4</v>
      </c>
      <c r="J29" s="1107"/>
    </row>
    <row r="30" spans="1:13" ht="30" customHeight="1" x14ac:dyDescent="0.25">
      <c r="A30" s="4">
        <v>5</v>
      </c>
      <c r="B30" s="1103" t="s">
        <v>629</v>
      </c>
      <c r="C30" s="291" t="s">
        <v>630</v>
      </c>
      <c r="D30" s="292"/>
      <c r="E30" s="292">
        <v>1</v>
      </c>
      <c r="F30" s="292"/>
      <c r="G30" s="292"/>
      <c r="H30" s="294">
        <v>5</v>
      </c>
      <c r="I30" s="1108">
        <f>H30/H28</f>
        <v>0.16666666666666666</v>
      </c>
      <c r="J30" s="1109"/>
    </row>
    <row r="31" spans="1:13" ht="30" customHeight="1" x14ac:dyDescent="0.25">
      <c r="A31" s="4">
        <v>6</v>
      </c>
      <c r="B31" s="1104"/>
      <c r="C31" s="195" t="s">
        <v>631</v>
      </c>
      <c r="D31" s="292">
        <v>1</v>
      </c>
      <c r="E31" s="292"/>
      <c r="F31" s="292"/>
      <c r="G31" s="292"/>
      <c r="H31" s="294">
        <v>6</v>
      </c>
      <c r="I31" s="1106">
        <f>H31/H28</f>
        <v>0.2</v>
      </c>
      <c r="J31" s="1107"/>
    </row>
    <row r="32" spans="1:13" ht="30" customHeight="1" x14ac:dyDescent="0.25">
      <c r="A32" s="4">
        <v>7</v>
      </c>
      <c r="B32" s="1104"/>
      <c r="C32" s="195" t="s">
        <v>632</v>
      </c>
      <c r="D32" s="292">
        <v>1</v>
      </c>
      <c r="E32" s="292"/>
      <c r="F32" s="292"/>
      <c r="G32" s="292"/>
      <c r="H32" s="294">
        <v>7</v>
      </c>
      <c r="I32" s="1108">
        <f>H32/H30</f>
        <v>1.4</v>
      </c>
      <c r="J32" s="1109"/>
      <c r="L32" s="1110" t="s">
        <v>633</v>
      </c>
      <c r="M32" s="1110"/>
    </row>
    <row r="33" spans="1:14" ht="30" customHeight="1" x14ac:dyDescent="0.25">
      <c r="A33" s="4">
        <v>8</v>
      </c>
      <c r="B33" s="1105"/>
      <c r="C33" s="195" t="s">
        <v>634</v>
      </c>
      <c r="D33" s="292">
        <v>1</v>
      </c>
      <c r="E33" s="292"/>
      <c r="F33" s="292"/>
      <c r="G33" s="292"/>
      <c r="H33" s="294">
        <v>8</v>
      </c>
      <c r="I33" s="1108">
        <f>H33/H32</f>
        <v>1.1428571428571428</v>
      </c>
      <c r="J33" s="1109"/>
      <c r="L33" s="295" t="s">
        <v>635</v>
      </c>
      <c r="M33" s="295" t="s">
        <v>636</v>
      </c>
    </row>
    <row r="34" spans="1:14" ht="30" customHeight="1" x14ac:dyDescent="0.25">
      <c r="A34" s="4">
        <v>9</v>
      </c>
      <c r="B34" s="1103" t="s">
        <v>637</v>
      </c>
      <c r="C34" s="195" t="s">
        <v>638</v>
      </c>
      <c r="D34" s="292">
        <v>1</v>
      </c>
      <c r="E34" s="292"/>
      <c r="F34" s="292"/>
      <c r="G34" s="292"/>
      <c r="H34" s="294">
        <v>9</v>
      </c>
      <c r="I34" s="1106">
        <f>H34/H26</f>
        <v>0.09</v>
      </c>
      <c r="J34" s="1107"/>
      <c r="L34" s="296" t="s">
        <v>639</v>
      </c>
      <c r="M34" s="296" t="s">
        <v>640</v>
      </c>
    </row>
    <row r="35" spans="1:14" ht="30" customHeight="1" x14ac:dyDescent="0.25">
      <c r="A35" s="4">
        <v>10</v>
      </c>
      <c r="B35" s="1104"/>
      <c r="C35" s="195" t="s">
        <v>641</v>
      </c>
      <c r="D35" s="292">
        <v>1</v>
      </c>
      <c r="E35" s="292"/>
      <c r="F35" s="292"/>
      <c r="G35" s="292"/>
      <c r="H35" s="294">
        <v>1</v>
      </c>
      <c r="I35" s="1108">
        <f>H35/H27</f>
        <v>0.05</v>
      </c>
      <c r="J35" s="1109"/>
      <c r="L35" s="296" t="s">
        <v>642</v>
      </c>
      <c r="M35" s="296" t="s">
        <v>643</v>
      </c>
    </row>
    <row r="36" spans="1:14" ht="30" customHeight="1" x14ac:dyDescent="0.25">
      <c r="A36" s="4">
        <v>11</v>
      </c>
      <c r="B36" s="1104"/>
      <c r="C36" s="195" t="s">
        <v>644</v>
      </c>
      <c r="D36" s="292">
        <v>1</v>
      </c>
      <c r="E36" s="292"/>
      <c r="F36" s="292"/>
      <c r="G36" s="292"/>
      <c r="H36" s="294">
        <v>2</v>
      </c>
      <c r="I36" s="1106">
        <f>H36/H27</f>
        <v>0.1</v>
      </c>
      <c r="J36" s="1107"/>
      <c r="L36" s="296" t="s">
        <v>645</v>
      </c>
      <c r="M36" s="296" t="s">
        <v>646</v>
      </c>
    </row>
    <row r="37" spans="1:14" ht="30" customHeight="1" x14ac:dyDescent="0.25">
      <c r="A37" s="4">
        <v>12</v>
      </c>
      <c r="B37" s="1104"/>
      <c r="C37" s="195" t="s">
        <v>647</v>
      </c>
      <c r="D37" s="292">
        <v>1</v>
      </c>
      <c r="E37" s="292"/>
      <c r="F37" s="292"/>
      <c r="G37" s="292"/>
      <c r="H37" s="294">
        <v>3</v>
      </c>
      <c r="I37" s="1106">
        <v>1E-3</v>
      </c>
      <c r="J37" s="1107"/>
      <c r="L37" s="296" t="s">
        <v>648</v>
      </c>
      <c r="M37" s="296" t="s">
        <v>649</v>
      </c>
    </row>
    <row r="38" spans="1:14" ht="30" customHeight="1" x14ac:dyDescent="0.25">
      <c r="A38" s="4">
        <v>13</v>
      </c>
      <c r="B38" s="1105"/>
      <c r="C38" s="195" t="s">
        <v>650</v>
      </c>
      <c r="D38" s="292">
        <v>1</v>
      </c>
      <c r="E38" s="292"/>
      <c r="F38" s="292"/>
      <c r="G38" s="292">
        <v>1</v>
      </c>
      <c r="H38" s="294">
        <v>4</v>
      </c>
      <c r="I38" s="1108">
        <f>H38/H37</f>
        <v>1.3333333333333333</v>
      </c>
      <c r="J38" s="1109"/>
    </row>
    <row r="39" spans="1:14" s="284" customFormat="1" ht="21.75" customHeight="1" x14ac:dyDescent="0.3">
      <c r="A39" s="337"/>
      <c r="B39" s="1067" t="s">
        <v>651</v>
      </c>
      <c r="C39" s="1067"/>
      <c r="D39" s="297">
        <f>SUM(D26:D38)</f>
        <v>10</v>
      </c>
      <c r="E39" s="297">
        <f>SUM(E26:E38)</f>
        <v>3</v>
      </c>
      <c r="F39" s="297">
        <f>SUM(F26:F38)</f>
        <v>0</v>
      </c>
      <c r="G39" s="297">
        <f>SUM(G26:G38)</f>
        <v>1</v>
      </c>
      <c r="H39" s="1067">
        <f>+D39+E39+F39+G39</f>
        <v>14</v>
      </c>
      <c r="I39" s="1067"/>
      <c r="J39" s="1067"/>
      <c r="K39" s="298"/>
    </row>
    <row r="40" spans="1:14" ht="65.25" customHeight="1" x14ac:dyDescent="0.25">
      <c r="B40" s="979" t="s">
        <v>684</v>
      </c>
      <c r="C40" s="1099"/>
      <c r="D40" s="1099"/>
      <c r="E40" s="1099"/>
      <c r="F40" s="1099"/>
      <c r="G40" s="1099"/>
      <c r="H40" s="1099"/>
      <c r="I40" s="1099"/>
      <c r="J40" s="1100"/>
      <c r="K40" s="1101"/>
      <c r="L40" s="1102"/>
      <c r="M40" s="1102"/>
      <c r="N40" s="1102"/>
    </row>
    <row r="41" spans="1:14" ht="62.25" customHeight="1" x14ac:dyDescent="0.25">
      <c r="B41" s="1066" t="s">
        <v>102</v>
      </c>
      <c r="C41" s="1066"/>
      <c r="D41" s="1066"/>
      <c r="E41" s="1066"/>
      <c r="F41" s="1066"/>
      <c r="G41" s="1066"/>
      <c r="H41" s="1066"/>
      <c r="I41" s="285">
        <v>0.05</v>
      </c>
      <c r="J41" s="286">
        <f>(D48+F48)*I41/H48</f>
        <v>2.5000000000000005E-2</v>
      </c>
      <c r="K41" s="1093"/>
      <c r="L41" s="1094"/>
      <c r="M41" s="1094"/>
      <c r="N41" s="1094"/>
    </row>
    <row r="42" spans="1:14" ht="24.75" customHeight="1" x14ac:dyDescent="0.25">
      <c r="B42" s="299"/>
      <c r="C42" s="154"/>
      <c r="D42" s="155" t="s">
        <v>25</v>
      </c>
      <c r="E42" s="155" t="s">
        <v>26</v>
      </c>
      <c r="F42" s="155" t="s">
        <v>27</v>
      </c>
      <c r="G42" s="155" t="s">
        <v>28</v>
      </c>
      <c r="H42" s="1045" t="s">
        <v>476</v>
      </c>
      <c r="I42" s="1045"/>
      <c r="J42" s="1045"/>
    </row>
    <row r="43" spans="1:14" ht="63.75" customHeight="1" x14ac:dyDescent="0.25">
      <c r="A43" s="4">
        <v>1</v>
      </c>
      <c r="B43" s="299"/>
      <c r="C43" s="300" t="s">
        <v>652</v>
      </c>
      <c r="D43" s="282">
        <v>1</v>
      </c>
      <c r="E43" s="282"/>
      <c r="F43" s="282"/>
      <c r="G43" s="282"/>
      <c r="H43" s="933" t="s">
        <v>685</v>
      </c>
      <c r="I43" s="933"/>
      <c r="J43" s="933"/>
      <c r="K43" s="1093"/>
      <c r="L43" s="1094"/>
      <c r="M43" s="1094"/>
      <c r="N43" s="1094"/>
    </row>
    <row r="44" spans="1:14" ht="59.25" customHeight="1" x14ac:dyDescent="0.25">
      <c r="A44" s="4">
        <v>2</v>
      </c>
      <c r="B44" s="301"/>
      <c r="C44" s="300" t="s">
        <v>653</v>
      </c>
      <c r="D44" s="282">
        <v>1</v>
      </c>
      <c r="E44" s="282"/>
      <c r="F44" s="282"/>
      <c r="G44" s="282"/>
      <c r="H44" s="933" t="s">
        <v>685</v>
      </c>
      <c r="I44" s="933"/>
      <c r="J44" s="933"/>
      <c r="K44" s="302"/>
    </row>
    <row r="45" spans="1:14" ht="59.25" customHeight="1" x14ac:dyDescent="0.25">
      <c r="A45" s="4">
        <v>3</v>
      </c>
      <c r="B45" s="303"/>
      <c r="C45" s="304" t="s">
        <v>654</v>
      </c>
      <c r="D45" s="282"/>
      <c r="E45" s="282">
        <v>1</v>
      </c>
      <c r="F45" s="282"/>
      <c r="G45" s="282"/>
      <c r="H45" s="933" t="s">
        <v>686</v>
      </c>
      <c r="I45" s="933"/>
      <c r="J45" s="933"/>
      <c r="K45" s="302"/>
    </row>
    <row r="46" spans="1:14" ht="63" customHeight="1" x14ac:dyDescent="0.25">
      <c r="A46" s="4">
        <v>4</v>
      </c>
      <c r="B46" s="303"/>
      <c r="C46" s="300" t="s">
        <v>655</v>
      </c>
      <c r="D46" s="282"/>
      <c r="E46" s="282">
        <v>1</v>
      </c>
      <c r="F46" s="282"/>
      <c r="G46" s="282"/>
      <c r="H46" s="933" t="s">
        <v>687</v>
      </c>
      <c r="I46" s="933"/>
      <c r="J46" s="933"/>
      <c r="K46" s="302"/>
    </row>
    <row r="47" spans="1:14" ht="81" customHeight="1" x14ac:dyDescent="0.25">
      <c r="A47" s="4">
        <v>5</v>
      </c>
      <c r="B47" s="303"/>
      <c r="C47" s="300" t="s">
        <v>656</v>
      </c>
      <c r="D47" s="282"/>
      <c r="E47" s="282"/>
      <c r="F47" s="282">
        <v>1</v>
      </c>
      <c r="G47" s="282">
        <v>1</v>
      </c>
      <c r="H47" s="933" t="s">
        <v>688</v>
      </c>
      <c r="I47" s="933"/>
      <c r="J47" s="933"/>
      <c r="K47" s="302"/>
    </row>
    <row r="48" spans="1:14" s="284" customFormat="1" ht="37.5" customHeight="1" x14ac:dyDescent="0.3">
      <c r="A48" s="337"/>
      <c r="B48" s="1063" t="s">
        <v>472</v>
      </c>
      <c r="C48" s="1063"/>
      <c r="D48" s="305">
        <f>SUM(D43:D47)</f>
        <v>2</v>
      </c>
      <c r="E48" s="305">
        <f>SUM(E43:E47)</f>
        <v>2</v>
      </c>
      <c r="F48" s="305">
        <f>SUM(F43:F47)</f>
        <v>1</v>
      </c>
      <c r="G48" s="305">
        <f>SUM(G43:G47)</f>
        <v>1</v>
      </c>
      <c r="H48" s="1095">
        <f>SUM(D48:G48)</f>
        <v>6</v>
      </c>
      <c r="I48" s="1095"/>
      <c r="J48" s="1096"/>
      <c r="K48" s="1093"/>
      <c r="L48" s="1094"/>
      <c r="M48" s="1094"/>
      <c r="N48" s="1094"/>
    </row>
    <row r="49" spans="1:14" ht="45" customHeight="1" x14ac:dyDescent="0.25">
      <c r="B49" s="979" t="s">
        <v>689</v>
      </c>
      <c r="C49" s="980"/>
      <c r="D49" s="980"/>
      <c r="E49" s="980"/>
      <c r="F49" s="980"/>
      <c r="G49" s="980"/>
      <c r="H49" s="980"/>
      <c r="I49" s="980"/>
      <c r="J49" s="981"/>
      <c r="K49" s="1097"/>
      <c r="L49" s="1098"/>
      <c r="M49" s="1098"/>
    </row>
    <row r="50" spans="1:14" ht="24.75" customHeight="1" x14ac:dyDescent="0.25">
      <c r="A50" s="4">
        <v>1</v>
      </c>
      <c r="B50" s="1088" t="s">
        <v>328</v>
      </c>
      <c r="C50" s="1089"/>
      <c r="D50" s="1089"/>
      <c r="E50" s="1089"/>
      <c r="F50" s="1089"/>
      <c r="G50" s="1089"/>
      <c r="H50" s="1089"/>
      <c r="I50" s="306">
        <v>0.05</v>
      </c>
      <c r="J50" s="307">
        <f>+(D66+F66)*I50/H66</f>
        <v>0</v>
      </c>
      <c r="K50" s="302"/>
    </row>
    <row r="51" spans="1:14" ht="57" customHeight="1" x14ac:dyDescent="0.25">
      <c r="B51" s="308"/>
      <c r="C51" s="309" t="s">
        <v>464</v>
      </c>
      <c r="D51" s="1090" t="s">
        <v>465</v>
      </c>
      <c r="E51" s="1091"/>
      <c r="F51" s="1091"/>
      <c r="G51" s="1091"/>
      <c r="H51" s="1092"/>
      <c r="I51" s="310" t="s">
        <v>114</v>
      </c>
      <c r="J51" s="310" t="s">
        <v>331</v>
      </c>
      <c r="K51" s="1093"/>
      <c r="L51" s="1094"/>
      <c r="M51" s="1094"/>
      <c r="N51" s="1094"/>
    </row>
    <row r="52" spans="1:14" ht="19.5" customHeight="1" x14ac:dyDescent="0.25">
      <c r="B52" s="125">
        <v>1</v>
      </c>
      <c r="D52" s="1076"/>
      <c r="E52" s="1077"/>
      <c r="F52" s="1077"/>
      <c r="G52" s="1077"/>
      <c r="H52" s="1078"/>
      <c r="I52" s="289">
        <v>100</v>
      </c>
      <c r="J52" s="311">
        <f>I52/$I$64</f>
        <v>0.15384615384615385</v>
      </c>
      <c r="K52" s="50"/>
    </row>
    <row r="53" spans="1:14" ht="19.5" customHeight="1" x14ac:dyDescent="0.25">
      <c r="B53" s="125">
        <v>2</v>
      </c>
      <c r="C53" s="309"/>
      <c r="D53" s="1076"/>
      <c r="E53" s="1077"/>
      <c r="F53" s="1077"/>
      <c r="G53" s="1077"/>
      <c r="H53" s="1078"/>
      <c r="I53" s="289">
        <v>90</v>
      </c>
      <c r="J53" s="311">
        <f t="shared" ref="J53:J64" si="0">I53/$I$64</f>
        <v>0.13846153846153847</v>
      </c>
    </row>
    <row r="54" spans="1:14" ht="19.5" customHeight="1" x14ac:dyDescent="0.25">
      <c r="B54" s="125">
        <v>3</v>
      </c>
      <c r="C54" s="309"/>
      <c r="D54" s="1076"/>
      <c r="E54" s="1077"/>
      <c r="F54" s="1077"/>
      <c r="G54" s="1077"/>
      <c r="H54" s="1078"/>
      <c r="I54" s="289">
        <v>80</v>
      </c>
      <c r="J54" s="311">
        <f t="shared" si="0"/>
        <v>0.12307692307692308</v>
      </c>
    </row>
    <row r="55" spans="1:14" ht="19.5" customHeight="1" x14ac:dyDescent="0.25">
      <c r="B55" s="125">
        <v>4</v>
      </c>
      <c r="C55" s="338"/>
      <c r="D55" s="1076"/>
      <c r="E55" s="1077"/>
      <c r="F55" s="1077"/>
      <c r="G55" s="1077"/>
      <c r="H55" s="1078"/>
      <c r="I55" s="289">
        <v>70</v>
      </c>
      <c r="J55" s="311">
        <f t="shared" si="0"/>
        <v>0.1076923076923077</v>
      </c>
    </row>
    <row r="56" spans="1:14" ht="19.5" customHeight="1" x14ac:dyDescent="0.25">
      <c r="B56" s="125">
        <v>5</v>
      </c>
      <c r="C56" s="309"/>
      <c r="D56" s="1076"/>
      <c r="E56" s="1077"/>
      <c r="F56" s="1077"/>
      <c r="G56" s="1077"/>
      <c r="H56" s="1078"/>
      <c r="I56" s="289">
        <v>60</v>
      </c>
      <c r="J56" s="311">
        <f t="shared" si="0"/>
        <v>9.2307692307692313E-2</v>
      </c>
    </row>
    <row r="57" spans="1:14" ht="19.5" customHeight="1" x14ac:dyDescent="0.25">
      <c r="B57" s="125">
        <v>6</v>
      </c>
      <c r="C57" s="309"/>
      <c r="D57" s="1076"/>
      <c r="E57" s="1077"/>
      <c r="F57" s="1077"/>
      <c r="G57" s="1077"/>
      <c r="H57" s="1078"/>
      <c r="I57" s="289">
        <v>50</v>
      </c>
      <c r="J57" s="311">
        <f t="shared" si="0"/>
        <v>7.6923076923076927E-2</v>
      </c>
    </row>
    <row r="58" spans="1:14" ht="19.5" customHeight="1" x14ac:dyDescent="0.25">
      <c r="B58" s="125">
        <v>7</v>
      </c>
      <c r="C58" s="309"/>
      <c r="D58" s="1076"/>
      <c r="E58" s="1077"/>
      <c r="F58" s="1077"/>
      <c r="G58" s="1077"/>
      <c r="H58" s="1078"/>
      <c r="I58" s="289">
        <v>40</v>
      </c>
      <c r="J58" s="311">
        <f t="shared" si="0"/>
        <v>6.1538461538461542E-2</v>
      </c>
    </row>
    <row r="59" spans="1:14" ht="19.5" customHeight="1" x14ac:dyDescent="0.25">
      <c r="B59" s="125">
        <v>8</v>
      </c>
      <c r="C59" s="309"/>
      <c r="D59" s="1076"/>
      <c r="E59" s="1077"/>
      <c r="F59" s="1077"/>
      <c r="G59" s="1077"/>
      <c r="H59" s="1078"/>
      <c r="I59" s="289">
        <v>30</v>
      </c>
      <c r="J59" s="311">
        <f t="shared" si="0"/>
        <v>4.6153846153846156E-2</v>
      </c>
    </row>
    <row r="60" spans="1:14" ht="19.5" customHeight="1" x14ac:dyDescent="0.25">
      <c r="B60" s="312">
        <v>9</v>
      </c>
      <c r="C60" s="339"/>
      <c r="D60" s="1076"/>
      <c r="E60" s="1077"/>
      <c r="F60" s="1077"/>
      <c r="G60" s="1077"/>
      <c r="H60" s="1078"/>
      <c r="I60" s="340">
        <v>20</v>
      </c>
      <c r="J60" s="311">
        <f t="shared" si="0"/>
        <v>3.0769230769230771E-2</v>
      </c>
    </row>
    <row r="61" spans="1:14" ht="19.5" customHeight="1" x14ac:dyDescent="0.25">
      <c r="B61" s="312">
        <v>10</v>
      </c>
      <c r="C61" s="339"/>
      <c r="D61" s="1076"/>
      <c r="E61" s="1077"/>
      <c r="F61" s="1077"/>
      <c r="G61" s="1077"/>
      <c r="H61" s="1078"/>
      <c r="I61" s="340">
        <v>10</v>
      </c>
      <c r="J61" s="311">
        <f t="shared" si="0"/>
        <v>1.5384615384615385E-2</v>
      </c>
    </row>
    <row r="62" spans="1:14" ht="19.5" customHeight="1" x14ac:dyDescent="0.25">
      <c r="B62" s="308"/>
      <c r="C62" s="313" t="s">
        <v>332</v>
      </c>
      <c r="D62" s="1079"/>
      <c r="E62" s="1079"/>
      <c r="F62" s="1079"/>
      <c r="G62" s="1079"/>
      <c r="H62" s="1080"/>
      <c r="I62" s="340">
        <f>SUM(I52:I61)</f>
        <v>550</v>
      </c>
      <c r="J62" s="311">
        <f t="shared" si="0"/>
        <v>0.84615384615384615</v>
      </c>
    </row>
    <row r="63" spans="1:14" ht="19.5" customHeight="1" x14ac:dyDescent="0.25">
      <c r="B63" s="308"/>
      <c r="C63" s="313" t="s">
        <v>548</v>
      </c>
      <c r="D63" s="1079"/>
      <c r="E63" s="1079"/>
      <c r="F63" s="1079"/>
      <c r="G63" s="1079"/>
      <c r="H63" s="1080"/>
      <c r="I63" s="340">
        <v>100</v>
      </c>
      <c r="J63" s="311">
        <f t="shared" si="0"/>
        <v>0.15384615384615385</v>
      </c>
    </row>
    <row r="64" spans="1:14" ht="19.5" customHeight="1" x14ac:dyDescent="0.25">
      <c r="B64" s="314"/>
      <c r="C64" s="315" t="s">
        <v>242</v>
      </c>
      <c r="D64" s="1079"/>
      <c r="E64" s="1079"/>
      <c r="F64" s="1079"/>
      <c r="G64" s="1079"/>
      <c r="H64" s="1080"/>
      <c r="I64" s="341">
        <f>I62+I63</f>
        <v>650</v>
      </c>
      <c r="J64" s="311">
        <f t="shared" si="0"/>
        <v>1</v>
      </c>
    </row>
    <row r="65" spans="1:10" ht="19.5" customHeight="1" x14ac:dyDescent="0.25">
      <c r="B65" s="1081" t="s">
        <v>657</v>
      </c>
      <c r="C65" s="1082"/>
      <c r="D65" s="316" t="s">
        <v>25</v>
      </c>
      <c r="E65" s="316" t="s">
        <v>26</v>
      </c>
      <c r="F65" s="316" t="s">
        <v>27</v>
      </c>
      <c r="G65" s="316" t="s">
        <v>28</v>
      </c>
      <c r="H65" s="317"/>
      <c r="I65" s="318"/>
      <c r="J65" s="319"/>
    </row>
    <row r="66" spans="1:10" s="321" customFormat="1" ht="19.5" customHeight="1" x14ac:dyDescent="0.25">
      <c r="A66" s="342"/>
      <c r="B66" s="1083"/>
      <c r="C66" s="1084"/>
      <c r="D66" s="320"/>
      <c r="E66" s="320">
        <v>1</v>
      </c>
      <c r="F66" s="320"/>
      <c r="G66" s="320"/>
      <c r="H66" s="1085">
        <f>+D66+E66+F66+G66</f>
        <v>1</v>
      </c>
      <c r="I66" s="1086"/>
      <c r="J66" s="1087"/>
    </row>
    <row r="67" spans="1:10" ht="41.25" customHeight="1" x14ac:dyDescent="0.25">
      <c r="B67" s="979" t="s">
        <v>690</v>
      </c>
      <c r="C67" s="980"/>
      <c r="D67" s="980"/>
      <c r="E67" s="980"/>
      <c r="F67" s="980"/>
      <c r="G67" s="980"/>
      <c r="H67" s="980"/>
      <c r="I67" s="980"/>
      <c r="J67" s="981"/>
    </row>
    <row r="68" spans="1:10" ht="24.75" customHeight="1" x14ac:dyDescent="0.25">
      <c r="B68" s="1066" t="s">
        <v>552</v>
      </c>
      <c r="C68" s="1066"/>
      <c r="D68" s="1066"/>
      <c r="E68" s="1066"/>
      <c r="F68" s="1066"/>
      <c r="G68" s="1066"/>
      <c r="H68" s="1066"/>
      <c r="I68" s="285">
        <v>0.05</v>
      </c>
      <c r="J68" s="286">
        <f>(D77+F77)*I68/H77</f>
        <v>3.125E-2</v>
      </c>
    </row>
    <row r="69" spans="1:10" ht="24.75" customHeight="1" x14ac:dyDescent="0.25">
      <c r="B69" s="322"/>
      <c r="C69" s="316" t="s">
        <v>113</v>
      </c>
      <c r="D69" s="316" t="s">
        <v>25</v>
      </c>
      <c r="E69" s="316" t="s">
        <v>26</v>
      </c>
      <c r="F69" s="316" t="s">
        <v>27</v>
      </c>
      <c r="G69" s="316" t="s">
        <v>28</v>
      </c>
      <c r="H69" s="1058"/>
      <c r="I69" s="1058"/>
      <c r="J69" s="1059"/>
    </row>
    <row r="70" spans="1:10" ht="24.75" customHeight="1" x14ac:dyDescent="0.25">
      <c r="A70" s="4">
        <v>1</v>
      </c>
      <c r="B70" s="299"/>
      <c r="C70" s="324" t="s">
        <v>553</v>
      </c>
      <c r="D70" s="282">
        <v>1</v>
      </c>
      <c r="E70" s="282"/>
      <c r="F70" s="282"/>
      <c r="G70" s="282"/>
      <c r="H70" s="977" t="s">
        <v>691</v>
      </c>
      <c r="I70" s="977"/>
      <c r="J70" s="977"/>
    </row>
    <row r="71" spans="1:10" ht="24.75" customHeight="1" x14ac:dyDescent="0.25">
      <c r="A71" s="4">
        <v>2</v>
      </c>
      <c r="B71" s="299"/>
      <c r="C71" s="324" t="s">
        <v>555</v>
      </c>
      <c r="D71" s="282">
        <v>1</v>
      </c>
      <c r="E71" s="282"/>
      <c r="F71" s="282"/>
      <c r="G71" s="282"/>
      <c r="H71" s="977" t="s">
        <v>692</v>
      </c>
      <c r="I71" s="977"/>
      <c r="J71" s="977"/>
    </row>
    <row r="72" spans="1:10" ht="24.75" customHeight="1" x14ac:dyDescent="0.25">
      <c r="A72" s="4">
        <v>3</v>
      </c>
      <c r="B72" s="299"/>
      <c r="C72" s="325" t="s">
        <v>658</v>
      </c>
      <c r="D72" s="282">
        <v>1</v>
      </c>
      <c r="E72" s="282"/>
      <c r="F72" s="282"/>
      <c r="G72" s="282"/>
      <c r="H72" s="977" t="s">
        <v>693</v>
      </c>
      <c r="I72" s="977"/>
      <c r="J72" s="977"/>
    </row>
    <row r="73" spans="1:10" ht="24.75" customHeight="1" x14ac:dyDescent="0.25">
      <c r="A73" s="4">
        <v>4</v>
      </c>
      <c r="B73" s="299"/>
      <c r="C73" s="325" t="s">
        <v>561</v>
      </c>
      <c r="D73" s="282">
        <v>1</v>
      </c>
      <c r="E73" s="282"/>
      <c r="F73" s="282"/>
      <c r="G73" s="282"/>
      <c r="H73" s="977" t="s">
        <v>694</v>
      </c>
      <c r="I73" s="977"/>
      <c r="J73" s="977"/>
    </row>
    <row r="74" spans="1:10" ht="24.75" customHeight="1" x14ac:dyDescent="0.25">
      <c r="A74" s="4">
        <v>5</v>
      </c>
      <c r="B74" s="299"/>
      <c r="C74" s="324" t="s">
        <v>562</v>
      </c>
      <c r="D74" s="282"/>
      <c r="E74" s="282">
        <v>1</v>
      </c>
      <c r="F74" s="282"/>
      <c r="G74" s="282"/>
      <c r="H74" s="977" t="s">
        <v>695</v>
      </c>
      <c r="I74" s="977"/>
      <c r="J74" s="977"/>
    </row>
    <row r="75" spans="1:10" ht="24.75" customHeight="1" x14ac:dyDescent="0.25">
      <c r="A75" s="4">
        <v>6</v>
      </c>
      <c r="B75" s="299"/>
      <c r="C75" s="325" t="s">
        <v>564</v>
      </c>
      <c r="D75" s="282"/>
      <c r="E75" s="282">
        <v>1</v>
      </c>
      <c r="F75" s="282"/>
      <c r="G75" s="282"/>
      <c r="H75" s="977" t="s">
        <v>696</v>
      </c>
      <c r="I75" s="977"/>
      <c r="J75" s="977"/>
    </row>
    <row r="76" spans="1:10" ht="24.75" customHeight="1" x14ac:dyDescent="0.25">
      <c r="A76" s="4">
        <v>7</v>
      </c>
      <c r="B76" s="299"/>
      <c r="C76" s="324" t="s">
        <v>559</v>
      </c>
      <c r="D76" s="282"/>
      <c r="E76" s="282">
        <v>1</v>
      </c>
      <c r="F76" s="282">
        <v>1</v>
      </c>
      <c r="G76" s="282"/>
      <c r="H76" s="977" t="s">
        <v>697</v>
      </c>
      <c r="I76" s="977"/>
      <c r="J76" s="977"/>
    </row>
    <row r="77" spans="1:10" s="284" customFormat="1" ht="24.75" customHeight="1" x14ac:dyDescent="0.3">
      <c r="A77" s="337"/>
      <c r="B77" s="1063" t="s">
        <v>659</v>
      </c>
      <c r="C77" s="1063"/>
      <c r="D77" s="326">
        <f>SUM(D70:D76)</f>
        <v>4</v>
      </c>
      <c r="E77" s="326">
        <f>SUM(E70:E76)</f>
        <v>3</v>
      </c>
      <c r="F77" s="326">
        <f>SUM(F70:F76)</f>
        <v>1</v>
      </c>
      <c r="G77" s="326">
        <f>SUM(G70:G76)</f>
        <v>0</v>
      </c>
      <c r="H77" s="1065">
        <f>+D77+E77+F77+G77</f>
        <v>8</v>
      </c>
      <c r="I77" s="1065"/>
      <c r="J77" s="1065"/>
    </row>
    <row r="78" spans="1:10" ht="48.75" customHeight="1" x14ac:dyDescent="0.25">
      <c r="B78" s="1070" t="s">
        <v>683</v>
      </c>
      <c r="C78" s="1070"/>
      <c r="D78" s="1070"/>
      <c r="E78" s="1070"/>
      <c r="F78" s="1070"/>
      <c r="G78" s="1070"/>
      <c r="H78" s="1070"/>
      <c r="I78" s="1070"/>
      <c r="J78" s="1070"/>
    </row>
    <row r="79" spans="1:10" ht="24.75" customHeight="1" x14ac:dyDescent="0.25">
      <c r="B79" s="1071" t="s">
        <v>466</v>
      </c>
      <c r="C79" s="1071"/>
      <c r="D79" s="1071"/>
      <c r="E79" s="1071"/>
      <c r="F79" s="1071"/>
      <c r="G79" s="1071"/>
      <c r="H79" s="1071"/>
      <c r="I79" s="327">
        <v>0.05</v>
      </c>
      <c r="J79" s="327">
        <f>(D82+F82)*I79/H82</f>
        <v>2.5000000000000001E-2</v>
      </c>
    </row>
    <row r="80" spans="1:10" ht="24.75" customHeight="1" x14ac:dyDescent="0.25">
      <c r="B80" s="1072"/>
      <c r="C80" s="277"/>
      <c r="D80" s="287" t="s">
        <v>25</v>
      </c>
      <c r="E80" s="287" t="s">
        <v>26</v>
      </c>
      <c r="F80" s="287" t="s">
        <v>27</v>
      </c>
      <c r="G80" s="287" t="s">
        <v>28</v>
      </c>
      <c r="H80" s="1069" t="s">
        <v>476</v>
      </c>
      <c r="I80" s="1069"/>
      <c r="J80" s="1069"/>
    </row>
    <row r="81" spans="1:10" ht="63" customHeight="1" x14ac:dyDescent="0.25">
      <c r="A81" s="4">
        <v>1</v>
      </c>
      <c r="B81" s="1073"/>
      <c r="C81" s="328" t="s">
        <v>660</v>
      </c>
      <c r="D81" s="329">
        <v>1</v>
      </c>
      <c r="E81" s="329">
        <v>1</v>
      </c>
      <c r="F81" s="329"/>
      <c r="G81" s="329"/>
      <c r="H81" s="1074" t="s">
        <v>698</v>
      </c>
      <c r="I81" s="1074"/>
      <c r="J81" s="1074"/>
    </row>
    <row r="82" spans="1:10" s="284" customFormat="1" ht="24.75" customHeight="1" x14ac:dyDescent="0.3">
      <c r="A82" s="337"/>
      <c r="B82" s="1067" t="s">
        <v>340</v>
      </c>
      <c r="C82" s="1067"/>
      <c r="D82" s="330">
        <f>SUM(D81:D81)</f>
        <v>1</v>
      </c>
      <c r="E82" s="330">
        <f>SUM(E81:E81)</f>
        <v>1</v>
      </c>
      <c r="F82" s="330">
        <f>SUM(F81:F81)</f>
        <v>0</v>
      </c>
      <c r="G82" s="330">
        <f>SUM(G81:G81)</f>
        <v>0</v>
      </c>
      <c r="H82" s="1075">
        <f>+D82+E82+F82+G82</f>
        <v>2</v>
      </c>
      <c r="I82" s="1075"/>
      <c r="J82" s="1075"/>
    </row>
    <row r="83" spans="1:10" ht="48" customHeight="1" x14ac:dyDescent="0.25">
      <c r="B83" s="979" t="s">
        <v>699</v>
      </c>
      <c r="C83" s="980"/>
      <c r="D83" s="980"/>
      <c r="E83" s="980"/>
      <c r="F83" s="980"/>
      <c r="G83" s="980"/>
      <c r="H83" s="980"/>
      <c r="I83" s="980"/>
      <c r="J83" s="981"/>
    </row>
    <row r="84" spans="1:10" ht="24.75" customHeight="1" x14ac:dyDescent="0.25">
      <c r="B84" s="1068" t="s">
        <v>341</v>
      </c>
      <c r="C84" s="1068"/>
      <c r="D84" s="1068"/>
      <c r="E84" s="1068"/>
      <c r="F84" s="1068"/>
      <c r="G84" s="1068"/>
      <c r="H84" s="1068"/>
      <c r="I84" s="327">
        <v>0.1</v>
      </c>
      <c r="J84" s="327">
        <f>(D88+F88)*I84/H88</f>
        <v>6.6666666666666666E-2</v>
      </c>
    </row>
    <row r="85" spans="1:10" ht="24.75" customHeight="1" x14ac:dyDescent="0.25">
      <c r="B85" s="323"/>
      <c r="C85" s="277"/>
      <c r="D85" s="287" t="s">
        <v>25</v>
      </c>
      <c r="E85" s="287" t="s">
        <v>26</v>
      </c>
      <c r="F85" s="287" t="s">
        <v>27</v>
      </c>
      <c r="G85" s="287" t="s">
        <v>28</v>
      </c>
      <c r="H85" s="1069" t="s">
        <v>476</v>
      </c>
      <c r="I85" s="1069"/>
      <c r="J85" s="1069"/>
    </row>
    <row r="86" spans="1:10" ht="24.75" customHeight="1" x14ac:dyDescent="0.25">
      <c r="A86" s="4">
        <v>1</v>
      </c>
      <c r="B86" s="323"/>
      <c r="C86" s="331" t="s">
        <v>661</v>
      </c>
      <c r="D86" s="282">
        <v>1</v>
      </c>
      <c r="E86" s="282"/>
      <c r="F86" s="282"/>
      <c r="G86" s="282"/>
      <c r="H86" s="977" t="s">
        <v>700</v>
      </c>
      <c r="I86" s="977"/>
      <c r="J86" s="977"/>
    </row>
    <row r="87" spans="1:10" ht="57.75" customHeight="1" x14ac:dyDescent="0.25">
      <c r="A87" s="4">
        <v>2</v>
      </c>
      <c r="B87" s="323"/>
      <c r="C87" s="328" t="s">
        <v>662</v>
      </c>
      <c r="D87" s="282">
        <v>1</v>
      </c>
      <c r="E87" s="282">
        <v>1</v>
      </c>
      <c r="F87" s="282"/>
      <c r="G87" s="282"/>
      <c r="H87" s="977" t="s">
        <v>701</v>
      </c>
      <c r="I87" s="977"/>
      <c r="J87" s="977"/>
    </row>
    <row r="88" spans="1:10" s="284" customFormat="1" ht="24.75" customHeight="1" x14ac:dyDescent="0.3">
      <c r="A88" s="337"/>
      <c r="B88" s="1067" t="s">
        <v>343</v>
      </c>
      <c r="C88" s="1067"/>
      <c r="D88" s="326">
        <f>SUM(D86:D87)</f>
        <v>2</v>
      </c>
      <c r="E88" s="326">
        <f>SUM(E86:E87)</f>
        <v>1</v>
      </c>
      <c r="F88" s="326">
        <f>SUM(F86:F87)</f>
        <v>0</v>
      </c>
      <c r="G88" s="326">
        <f>SUM(G86:G87)</f>
        <v>0</v>
      </c>
      <c r="H88" s="1065">
        <f>+D88+E88+F88+G88</f>
        <v>3</v>
      </c>
      <c r="I88" s="1065"/>
      <c r="J88" s="1065"/>
    </row>
    <row r="89" spans="1:10" ht="20.25" customHeight="1" x14ac:dyDescent="0.25">
      <c r="B89" s="979" t="s">
        <v>684</v>
      </c>
      <c r="C89" s="980"/>
      <c r="D89" s="980"/>
      <c r="E89" s="980"/>
      <c r="F89" s="980"/>
      <c r="G89" s="980"/>
      <c r="H89" s="980"/>
      <c r="I89" s="980"/>
      <c r="J89" s="981"/>
    </row>
    <row r="90" spans="1:10" ht="24.75" customHeight="1" x14ac:dyDescent="0.25">
      <c r="B90" s="1066" t="s">
        <v>344</v>
      </c>
      <c r="C90" s="1066"/>
      <c r="D90" s="1066"/>
      <c r="E90" s="1066"/>
      <c r="F90" s="1066"/>
      <c r="G90" s="1066"/>
      <c r="H90" s="1066"/>
      <c r="I90" s="285">
        <v>0.1</v>
      </c>
      <c r="J90" s="286">
        <f>(D100+F100)*I90/H100</f>
        <v>3.333333333333334E-2</v>
      </c>
    </row>
    <row r="91" spans="1:10" ht="24.75" customHeight="1" x14ac:dyDescent="0.25">
      <c r="B91" s="299"/>
      <c r="C91" s="154"/>
      <c r="D91" s="155" t="s">
        <v>25</v>
      </c>
      <c r="E91" s="155" t="s">
        <v>26</v>
      </c>
      <c r="F91" s="155" t="s">
        <v>27</v>
      </c>
      <c r="G91" s="155" t="s">
        <v>28</v>
      </c>
      <c r="H91" s="1045" t="s">
        <v>476</v>
      </c>
      <c r="I91" s="1045"/>
      <c r="J91" s="1045"/>
    </row>
    <row r="92" spans="1:10" ht="72.75" customHeight="1" x14ac:dyDescent="0.25">
      <c r="A92" s="4">
        <v>1</v>
      </c>
      <c r="B92" s="299"/>
      <c r="C92" s="332" t="s">
        <v>663</v>
      </c>
      <c r="D92" s="282">
        <v>1</v>
      </c>
      <c r="E92" s="282"/>
      <c r="F92" s="282"/>
      <c r="G92" s="282"/>
      <c r="H92" s="937" t="s">
        <v>702</v>
      </c>
      <c r="I92" s="938"/>
      <c r="J92" s="939"/>
    </row>
    <row r="93" spans="1:10" ht="72.75" customHeight="1" x14ac:dyDescent="0.25">
      <c r="A93" s="4">
        <v>2</v>
      </c>
      <c r="B93" s="299"/>
      <c r="C93" s="332" t="s">
        <v>664</v>
      </c>
      <c r="D93" s="282">
        <v>1</v>
      </c>
      <c r="E93" s="282"/>
      <c r="F93" s="282"/>
      <c r="G93" s="282"/>
      <c r="H93" s="937" t="s">
        <v>703</v>
      </c>
      <c r="I93" s="938"/>
      <c r="J93" s="939"/>
    </row>
    <row r="94" spans="1:10" ht="72.75" customHeight="1" x14ac:dyDescent="0.25">
      <c r="A94" s="4">
        <v>3</v>
      </c>
      <c r="B94" s="299"/>
      <c r="C94" s="332" t="s">
        <v>665</v>
      </c>
      <c r="D94" s="282"/>
      <c r="E94" s="282">
        <v>1</v>
      </c>
      <c r="F94" s="282"/>
      <c r="G94" s="282"/>
      <c r="H94" s="937" t="s">
        <v>704</v>
      </c>
      <c r="I94" s="938"/>
      <c r="J94" s="939"/>
    </row>
    <row r="95" spans="1:10" ht="72.75" customHeight="1" x14ac:dyDescent="0.25">
      <c r="A95" s="4">
        <v>4</v>
      </c>
      <c r="B95" s="299"/>
      <c r="C95" s="332" t="s">
        <v>666</v>
      </c>
      <c r="D95" s="282"/>
      <c r="E95" s="282">
        <v>1</v>
      </c>
      <c r="F95" s="282"/>
      <c r="G95" s="282"/>
      <c r="H95" s="937" t="s">
        <v>705</v>
      </c>
      <c r="I95" s="938"/>
      <c r="J95" s="939"/>
    </row>
    <row r="96" spans="1:10" ht="72.75" customHeight="1" x14ac:dyDescent="0.25">
      <c r="A96" s="4">
        <v>5</v>
      </c>
      <c r="B96" s="299"/>
      <c r="C96" s="332" t="s">
        <v>667</v>
      </c>
      <c r="D96" s="282"/>
      <c r="E96" s="282">
        <v>1</v>
      </c>
      <c r="F96" s="282"/>
      <c r="G96" s="282"/>
      <c r="H96" s="937" t="s">
        <v>706</v>
      </c>
      <c r="I96" s="938"/>
      <c r="J96" s="939"/>
    </row>
    <row r="97" spans="1:10" ht="72.75" customHeight="1" x14ac:dyDescent="0.25">
      <c r="A97" s="4">
        <v>6</v>
      </c>
      <c r="B97" s="299"/>
      <c r="C97" s="332" t="s">
        <v>668</v>
      </c>
      <c r="D97" s="282"/>
      <c r="E97" s="282">
        <v>1</v>
      </c>
      <c r="F97" s="282"/>
      <c r="G97" s="282"/>
      <c r="H97" s="937" t="s">
        <v>707</v>
      </c>
      <c r="I97" s="938"/>
      <c r="J97" s="939"/>
    </row>
    <row r="98" spans="1:10" ht="72.75" customHeight="1" x14ac:dyDescent="0.25">
      <c r="A98" s="4">
        <v>7</v>
      </c>
      <c r="B98" s="301"/>
      <c r="C98" s="332" t="s">
        <v>669</v>
      </c>
      <c r="D98" s="282"/>
      <c r="E98" s="282">
        <v>1</v>
      </c>
      <c r="F98" s="282"/>
      <c r="G98" s="282"/>
      <c r="H98" s="937" t="s">
        <v>708</v>
      </c>
      <c r="I98" s="938"/>
      <c r="J98" s="939"/>
    </row>
    <row r="99" spans="1:10" ht="24.75" customHeight="1" x14ac:dyDescent="0.25">
      <c r="A99" s="4">
        <v>8</v>
      </c>
      <c r="B99" s="301"/>
      <c r="C99" s="332" t="s">
        <v>600</v>
      </c>
      <c r="D99" s="282">
        <v>1</v>
      </c>
      <c r="E99" s="282"/>
      <c r="F99" s="282"/>
      <c r="G99" s="282">
        <v>1</v>
      </c>
      <c r="H99" s="1043"/>
      <c r="I99" s="1043"/>
      <c r="J99" s="1043"/>
    </row>
    <row r="100" spans="1:10" s="284" customFormat="1" ht="24.75" customHeight="1" x14ac:dyDescent="0.3">
      <c r="A100" s="337"/>
      <c r="B100" s="1067" t="s">
        <v>353</v>
      </c>
      <c r="C100" s="1067"/>
      <c r="D100" s="326">
        <f>SUM(D92:D99)</f>
        <v>3</v>
      </c>
      <c r="E100" s="326">
        <f>SUM(E92:E99)</f>
        <v>5</v>
      </c>
      <c r="F100" s="326">
        <f>SUM(F92:F99)</f>
        <v>0</v>
      </c>
      <c r="G100" s="326">
        <f>SUM(G92:G99)</f>
        <v>1</v>
      </c>
      <c r="H100" s="1065">
        <f>+D100+E100+F100+G100</f>
        <v>9</v>
      </c>
      <c r="I100" s="1065"/>
      <c r="J100" s="1065"/>
    </row>
    <row r="101" spans="1:10" ht="45" customHeight="1" x14ac:dyDescent="0.25">
      <c r="B101" s="979" t="s">
        <v>683</v>
      </c>
      <c r="C101" s="980"/>
      <c r="D101" s="980"/>
      <c r="E101" s="980"/>
      <c r="F101" s="980"/>
      <c r="G101" s="980"/>
      <c r="H101" s="980"/>
      <c r="I101" s="980"/>
      <c r="J101" s="981"/>
    </row>
    <row r="102" spans="1:10" ht="24.75" customHeight="1" x14ac:dyDescent="0.25">
      <c r="B102" s="1066" t="s">
        <v>354</v>
      </c>
      <c r="C102" s="1066"/>
      <c r="D102" s="1066"/>
      <c r="E102" s="1066"/>
      <c r="F102" s="1066"/>
      <c r="G102" s="1066"/>
      <c r="H102" s="1066"/>
      <c r="I102" s="285">
        <v>0.2</v>
      </c>
      <c r="J102" s="286">
        <f>(D116+F116)*I102/H116</f>
        <v>0.1111111111111111</v>
      </c>
    </row>
    <row r="103" spans="1:10" ht="24.75" customHeight="1" x14ac:dyDescent="0.25">
      <c r="B103" s="299"/>
      <c r="C103" s="154"/>
      <c r="D103" s="155" t="s">
        <v>25</v>
      </c>
      <c r="E103" s="155" t="s">
        <v>26</v>
      </c>
      <c r="F103" s="155" t="s">
        <v>27</v>
      </c>
      <c r="G103" s="155" t="s">
        <v>28</v>
      </c>
      <c r="H103" s="1045" t="s">
        <v>476</v>
      </c>
      <c r="I103" s="1045"/>
      <c r="J103" s="1045"/>
    </row>
    <row r="104" spans="1:10" ht="89.25" customHeight="1" x14ac:dyDescent="0.25">
      <c r="A104" s="4">
        <v>1</v>
      </c>
      <c r="B104" s="299"/>
      <c r="C104" s="300" t="s">
        <v>670</v>
      </c>
      <c r="D104" s="294">
        <v>1</v>
      </c>
      <c r="E104" s="294"/>
      <c r="F104" s="294"/>
      <c r="G104" s="294"/>
      <c r="H104" s="937" t="s">
        <v>709</v>
      </c>
      <c r="I104" s="938"/>
      <c r="J104" s="939"/>
    </row>
    <row r="105" spans="1:10" ht="131.25" customHeight="1" x14ac:dyDescent="0.25">
      <c r="A105" s="4">
        <v>2</v>
      </c>
      <c r="B105" s="299"/>
      <c r="C105" s="300" t="s">
        <v>671</v>
      </c>
      <c r="D105" s="294"/>
      <c r="E105" s="294">
        <v>1</v>
      </c>
      <c r="F105" s="294"/>
      <c r="G105" s="294"/>
      <c r="H105" s="937" t="s">
        <v>709</v>
      </c>
      <c r="I105" s="938"/>
      <c r="J105" s="939"/>
    </row>
    <row r="106" spans="1:10" ht="72" customHeight="1" x14ac:dyDescent="0.25">
      <c r="A106" s="4">
        <v>3</v>
      </c>
      <c r="B106" s="299"/>
      <c r="C106" s="300" t="s">
        <v>672</v>
      </c>
      <c r="D106" s="294"/>
      <c r="E106" s="294"/>
      <c r="F106" s="294">
        <v>1</v>
      </c>
      <c r="G106" s="294"/>
      <c r="H106" s="937" t="s">
        <v>709</v>
      </c>
      <c r="I106" s="938"/>
      <c r="J106" s="939"/>
    </row>
    <row r="107" spans="1:10" ht="72" customHeight="1" x14ac:dyDescent="0.25">
      <c r="A107" s="4">
        <v>4</v>
      </c>
      <c r="B107" s="299"/>
      <c r="C107" s="300" t="s">
        <v>673</v>
      </c>
      <c r="D107" s="294"/>
      <c r="E107" s="294"/>
      <c r="F107" s="294"/>
      <c r="G107" s="294">
        <v>1</v>
      </c>
      <c r="H107" s="933" t="s">
        <v>710</v>
      </c>
      <c r="I107" s="933"/>
      <c r="J107" s="933"/>
    </row>
    <row r="108" spans="1:10" ht="72" customHeight="1" x14ac:dyDescent="0.25">
      <c r="A108" s="4">
        <v>5</v>
      </c>
      <c r="B108" s="299"/>
      <c r="C108" s="300" t="s">
        <v>674</v>
      </c>
      <c r="D108" s="294"/>
      <c r="E108" s="294"/>
      <c r="F108" s="294">
        <v>1</v>
      </c>
      <c r="G108" s="294"/>
      <c r="H108" s="933" t="s">
        <v>711</v>
      </c>
      <c r="I108" s="933"/>
      <c r="J108" s="933"/>
    </row>
    <row r="109" spans="1:10" ht="72" customHeight="1" x14ac:dyDescent="0.25">
      <c r="A109" s="4">
        <v>6</v>
      </c>
      <c r="B109" s="299"/>
      <c r="C109" s="300" t="s">
        <v>675</v>
      </c>
      <c r="D109" s="294"/>
      <c r="E109" s="294">
        <v>1</v>
      </c>
      <c r="F109" s="294"/>
      <c r="G109" s="294"/>
      <c r="H109" s="933" t="s">
        <v>711</v>
      </c>
      <c r="I109" s="933"/>
      <c r="J109" s="933"/>
    </row>
    <row r="110" spans="1:10" ht="72" customHeight="1" x14ac:dyDescent="0.25">
      <c r="A110" s="4">
        <v>7</v>
      </c>
      <c r="B110" s="299"/>
      <c r="C110" s="300" t="s">
        <v>676</v>
      </c>
      <c r="D110" s="282">
        <v>1</v>
      </c>
      <c r="E110" s="282"/>
      <c r="F110" s="282"/>
      <c r="G110" s="282"/>
      <c r="H110" s="933" t="s">
        <v>711</v>
      </c>
      <c r="I110" s="933"/>
      <c r="J110" s="933"/>
    </row>
    <row r="111" spans="1:10" ht="72" customHeight="1" x14ac:dyDescent="0.25">
      <c r="A111" s="4">
        <v>8</v>
      </c>
      <c r="B111" s="299"/>
      <c r="C111" s="300" t="s">
        <v>677</v>
      </c>
      <c r="D111" s="282"/>
      <c r="E111" s="282">
        <v>1</v>
      </c>
      <c r="F111" s="282"/>
      <c r="G111" s="282"/>
      <c r="H111" s="933" t="s">
        <v>712</v>
      </c>
      <c r="I111" s="933"/>
      <c r="J111" s="933"/>
    </row>
    <row r="112" spans="1:10" ht="72" customHeight="1" x14ac:dyDescent="0.25">
      <c r="A112" s="4">
        <v>9</v>
      </c>
      <c r="B112" s="303"/>
      <c r="C112" s="300" t="s">
        <v>678</v>
      </c>
      <c r="D112" s="282"/>
      <c r="E112" s="282"/>
      <c r="F112" s="282">
        <v>1</v>
      </c>
      <c r="G112" s="282"/>
      <c r="H112" s="933" t="s">
        <v>713</v>
      </c>
      <c r="I112" s="933"/>
      <c r="J112" s="933"/>
    </row>
    <row r="113" spans="1:10" ht="72" customHeight="1" x14ac:dyDescent="0.25">
      <c r="A113" s="4">
        <v>10</v>
      </c>
      <c r="B113" s="303"/>
      <c r="C113" s="328" t="s">
        <v>679</v>
      </c>
      <c r="D113" s="282"/>
      <c r="E113" s="282"/>
      <c r="F113" s="282"/>
      <c r="G113" s="282">
        <v>1</v>
      </c>
      <c r="H113" s="933" t="s">
        <v>714</v>
      </c>
      <c r="I113" s="933"/>
      <c r="J113" s="933"/>
    </row>
    <row r="114" spans="1:10" ht="72" customHeight="1" x14ac:dyDescent="0.25">
      <c r="A114" s="4">
        <v>11</v>
      </c>
      <c r="B114" s="303"/>
      <c r="C114" s="51" t="s">
        <v>680</v>
      </c>
      <c r="D114" s="282"/>
      <c r="E114" s="282"/>
      <c r="F114" s="282">
        <v>1</v>
      </c>
      <c r="G114" s="282"/>
      <c r="H114" s="933" t="s">
        <v>714</v>
      </c>
      <c r="I114" s="933"/>
      <c r="J114" s="933"/>
    </row>
    <row r="115" spans="1:10" ht="72" customHeight="1" x14ac:dyDescent="0.25">
      <c r="A115" s="4">
        <v>12</v>
      </c>
      <c r="B115" s="303"/>
      <c r="C115" s="51" t="s">
        <v>609</v>
      </c>
      <c r="D115" s="282"/>
      <c r="E115" s="282">
        <v>1</v>
      </c>
      <c r="F115" s="282"/>
      <c r="G115" s="282"/>
      <c r="H115" s="1043"/>
      <c r="I115" s="1043"/>
      <c r="J115" s="1043"/>
    </row>
    <row r="116" spans="1:10" s="284" customFormat="1" ht="24.75" customHeight="1" x14ac:dyDescent="0.3">
      <c r="A116" s="337"/>
      <c r="B116" s="1063" t="s">
        <v>363</v>
      </c>
      <c r="C116" s="1064"/>
      <c r="D116" s="326">
        <f>SUM(D104:D115)</f>
        <v>2</v>
      </c>
      <c r="E116" s="326">
        <f>SUM(E104:E112)</f>
        <v>3</v>
      </c>
      <c r="F116" s="326">
        <f>SUM(F104:F112)</f>
        <v>3</v>
      </c>
      <c r="G116" s="326">
        <f>SUM(G104:G112)</f>
        <v>1</v>
      </c>
      <c r="H116" s="1065">
        <f>+D116+E116+F116+G116</f>
        <v>9</v>
      </c>
      <c r="I116" s="1065"/>
      <c r="J116" s="1065"/>
    </row>
    <row r="117" spans="1:10" ht="50.25" customHeight="1" x14ac:dyDescent="0.25">
      <c r="B117" s="979" t="s">
        <v>715</v>
      </c>
      <c r="C117" s="980"/>
      <c r="D117" s="980"/>
      <c r="E117" s="980"/>
      <c r="F117" s="980"/>
      <c r="G117" s="980"/>
      <c r="H117" s="980"/>
      <c r="I117" s="980"/>
      <c r="J117" s="981"/>
    </row>
    <row r="118" spans="1:10" ht="24.75" customHeight="1" x14ac:dyDescent="0.25">
      <c r="B118" s="1057" t="s">
        <v>232</v>
      </c>
      <c r="C118" s="1058"/>
      <c r="D118" s="1058"/>
      <c r="E118" s="1058"/>
      <c r="F118" s="1058"/>
      <c r="G118" s="1058"/>
      <c r="H118" s="1058"/>
      <c r="I118" s="1058"/>
      <c r="J118" s="1059"/>
    </row>
    <row r="119" spans="1:10" ht="24.75" customHeight="1" x14ac:dyDescent="0.25">
      <c r="B119" s="333" t="s">
        <v>233</v>
      </c>
      <c r="C119" s="334"/>
      <c r="D119" s="1060" t="s">
        <v>611</v>
      </c>
      <c r="E119" s="1061"/>
      <c r="F119" s="1061"/>
      <c r="G119" s="1061"/>
      <c r="H119" s="1061"/>
      <c r="I119" s="1061"/>
      <c r="J119" s="1062"/>
    </row>
    <row r="120" spans="1:10" ht="24.75" customHeight="1" x14ac:dyDescent="0.25">
      <c r="B120" s="333" t="s">
        <v>236</v>
      </c>
      <c r="C120" s="334"/>
      <c r="D120" s="1060" t="s">
        <v>612</v>
      </c>
      <c r="E120" s="1061"/>
      <c r="F120" s="1061"/>
      <c r="G120" s="1061"/>
      <c r="H120" s="1061"/>
      <c r="I120" s="1061"/>
      <c r="J120" s="1062"/>
    </row>
    <row r="121" spans="1:10" ht="24.75" customHeight="1" x14ac:dyDescent="0.25">
      <c r="B121" s="333" t="s">
        <v>238</v>
      </c>
      <c r="C121" s="334"/>
      <c r="D121" s="1060" t="s">
        <v>238</v>
      </c>
      <c r="E121" s="1061"/>
      <c r="F121" s="1061"/>
      <c r="G121" s="1061"/>
      <c r="H121" s="1061"/>
      <c r="I121" s="1061"/>
      <c r="J121" s="1062"/>
    </row>
    <row r="122" spans="1:10" ht="24.75" customHeight="1" x14ac:dyDescent="0.25">
      <c r="B122" s="333" t="s">
        <v>613</v>
      </c>
      <c r="C122" s="334"/>
      <c r="D122" s="1060" t="s">
        <v>614</v>
      </c>
      <c r="E122" s="1061"/>
      <c r="F122" s="1061"/>
      <c r="G122" s="1061"/>
      <c r="H122" s="1061"/>
      <c r="I122" s="1061"/>
      <c r="J122" s="1062"/>
    </row>
  </sheetData>
  <mergeCells count="144">
    <mergeCell ref="B1:C4"/>
    <mergeCell ref="D1:K1"/>
    <mergeCell ref="D2:J4"/>
    <mergeCell ref="C5:L5"/>
    <mergeCell ref="B6:L6"/>
    <mergeCell ref="B7:J7"/>
    <mergeCell ref="D16:J16"/>
    <mergeCell ref="B17:H17"/>
    <mergeCell ref="H18:J18"/>
    <mergeCell ref="B19:B20"/>
    <mergeCell ref="H19:J19"/>
    <mergeCell ref="H20:J20"/>
    <mergeCell ref="C8:C10"/>
    <mergeCell ref="D11:J11"/>
    <mergeCell ref="D12:J12"/>
    <mergeCell ref="D13:J13"/>
    <mergeCell ref="D14:J14"/>
    <mergeCell ref="D15:J15"/>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34:B38"/>
    <mergeCell ref="I34:J34"/>
    <mergeCell ref="I35:J35"/>
    <mergeCell ref="I36:J36"/>
    <mergeCell ref="I37:J37"/>
    <mergeCell ref="I38:J38"/>
    <mergeCell ref="B30:B33"/>
    <mergeCell ref="I30:J30"/>
    <mergeCell ref="I31:J31"/>
    <mergeCell ref="I32:J32"/>
    <mergeCell ref="H42:J42"/>
    <mergeCell ref="H43:J43"/>
    <mergeCell ref="K43:N43"/>
    <mergeCell ref="H44:J44"/>
    <mergeCell ref="H45:J45"/>
    <mergeCell ref="H46:J46"/>
    <mergeCell ref="B39:C39"/>
    <mergeCell ref="H39:J39"/>
    <mergeCell ref="B40:J40"/>
    <mergeCell ref="K40:N40"/>
    <mergeCell ref="B41:H41"/>
    <mergeCell ref="K41:N41"/>
    <mergeCell ref="B50:H50"/>
    <mergeCell ref="D51:H51"/>
    <mergeCell ref="K51:N51"/>
    <mergeCell ref="D52:H52"/>
    <mergeCell ref="D53:H53"/>
    <mergeCell ref="D54:H54"/>
    <mergeCell ref="H47:J47"/>
    <mergeCell ref="B48:C48"/>
    <mergeCell ref="H48:J48"/>
    <mergeCell ref="K48:N48"/>
    <mergeCell ref="B49:J49"/>
    <mergeCell ref="K49:M49"/>
    <mergeCell ref="D61:H61"/>
    <mergeCell ref="D62:H62"/>
    <mergeCell ref="D63:H63"/>
    <mergeCell ref="D64:H64"/>
    <mergeCell ref="B65:C66"/>
    <mergeCell ref="H66:J66"/>
    <mergeCell ref="D55:H55"/>
    <mergeCell ref="D56:H56"/>
    <mergeCell ref="D57:H57"/>
    <mergeCell ref="D58:H58"/>
    <mergeCell ref="D59:H59"/>
    <mergeCell ref="D60:H60"/>
    <mergeCell ref="H73:J73"/>
    <mergeCell ref="H74:J74"/>
    <mergeCell ref="H75:J75"/>
    <mergeCell ref="H76:J76"/>
    <mergeCell ref="B77:C77"/>
    <mergeCell ref="H77:J77"/>
    <mergeCell ref="B67:J67"/>
    <mergeCell ref="B68:H68"/>
    <mergeCell ref="H69:J69"/>
    <mergeCell ref="H70:J70"/>
    <mergeCell ref="H71:J71"/>
    <mergeCell ref="H72:J72"/>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95:J95"/>
    <mergeCell ref="H96:J96"/>
    <mergeCell ref="H97:J97"/>
    <mergeCell ref="H98:J98"/>
    <mergeCell ref="H99:J99"/>
    <mergeCell ref="B100:C100"/>
    <mergeCell ref="H100:J100"/>
    <mergeCell ref="B89:J89"/>
    <mergeCell ref="B90:H90"/>
    <mergeCell ref="H91:J91"/>
    <mergeCell ref="H92:J92"/>
    <mergeCell ref="H93:J93"/>
    <mergeCell ref="H94:J94"/>
    <mergeCell ref="H107:J107"/>
    <mergeCell ref="H108:J108"/>
    <mergeCell ref="H109:J109"/>
    <mergeCell ref="H110:J110"/>
    <mergeCell ref="H111:J111"/>
    <mergeCell ref="H112:J112"/>
    <mergeCell ref="B101:J101"/>
    <mergeCell ref="B102:H102"/>
    <mergeCell ref="H103:J103"/>
    <mergeCell ref="H104:J104"/>
    <mergeCell ref="H105:J105"/>
    <mergeCell ref="H106:J106"/>
    <mergeCell ref="B118:J118"/>
    <mergeCell ref="D119:J119"/>
    <mergeCell ref="D120:J120"/>
    <mergeCell ref="D121:J121"/>
    <mergeCell ref="D122:J122"/>
    <mergeCell ref="H113:J113"/>
    <mergeCell ref="H114:J114"/>
    <mergeCell ref="H115:J115"/>
    <mergeCell ref="B116:C116"/>
    <mergeCell ref="H116:J116"/>
    <mergeCell ref="B117:J117"/>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4" customFormat="1" ht="16.5" customHeight="1" x14ac:dyDescent="0.25">
      <c r="A1" s="383"/>
      <c r="B1" s="343"/>
      <c r="C1" s="99"/>
      <c r="D1" s="1193"/>
      <c r="E1" s="1193"/>
      <c r="F1" s="1193"/>
      <c r="G1" s="1193"/>
      <c r="H1" s="1193"/>
      <c r="I1" s="1193"/>
      <c r="J1" s="1193"/>
      <c r="K1" s="1193"/>
    </row>
    <row r="2" spans="1:11" s="344" customFormat="1" ht="16.5" customHeight="1" x14ac:dyDescent="0.25">
      <c r="A2" s="383"/>
      <c r="B2" s="343"/>
      <c r="C2" s="666" t="s">
        <v>0</v>
      </c>
      <c r="D2" s="666"/>
      <c r="E2" s="666"/>
      <c r="F2" s="666"/>
      <c r="G2" s="666"/>
      <c r="H2" s="666"/>
      <c r="I2" s="666"/>
      <c r="J2" s="666"/>
    </row>
    <row r="3" spans="1:11" s="344" customFormat="1" ht="16.5" customHeight="1" x14ac:dyDescent="0.25">
      <c r="A3" s="383"/>
      <c r="B3" s="343"/>
      <c r="C3" s="666"/>
      <c r="D3" s="666"/>
      <c r="E3" s="666"/>
      <c r="F3" s="666"/>
      <c r="G3" s="666"/>
      <c r="H3" s="666"/>
      <c r="I3" s="666"/>
      <c r="J3" s="666"/>
    </row>
    <row r="4" spans="1:11" s="344" customFormat="1" ht="16.5" customHeight="1" x14ac:dyDescent="0.25">
      <c r="A4" s="383"/>
      <c r="B4" s="343"/>
      <c r="C4" s="666"/>
      <c r="D4" s="666"/>
      <c r="E4" s="666"/>
      <c r="F4" s="666"/>
      <c r="G4" s="666"/>
      <c r="H4" s="666"/>
      <c r="I4" s="666"/>
      <c r="J4" s="666"/>
    </row>
    <row r="5" spans="1:11" s="344" customFormat="1" ht="16.5" customHeight="1" x14ac:dyDescent="0.25">
      <c r="A5" s="383"/>
      <c r="B5" s="345"/>
      <c r="C5" s="1193"/>
      <c r="D5" s="1193"/>
      <c r="E5" s="1193"/>
      <c r="F5" s="1193"/>
      <c r="G5" s="1193"/>
      <c r="H5" s="1193"/>
      <c r="I5" s="1193"/>
      <c r="J5" s="1193"/>
      <c r="K5" s="1193"/>
    </row>
    <row r="6" spans="1:11" s="344" customFormat="1" ht="24.75" customHeight="1" x14ac:dyDescent="0.25">
      <c r="A6" s="383"/>
      <c r="B6" s="1194"/>
      <c r="C6" s="1193"/>
      <c r="D6" s="1193"/>
      <c r="E6" s="1193"/>
      <c r="F6" s="1193"/>
      <c r="G6" s="1193"/>
      <c r="H6" s="1193"/>
      <c r="I6" s="1193"/>
      <c r="J6" s="1193"/>
      <c r="K6" s="1193"/>
    </row>
    <row r="7" spans="1:11" s="344" customFormat="1" ht="31.5" customHeight="1" x14ac:dyDescent="0.25">
      <c r="A7" s="383"/>
      <c r="B7" s="1195" t="s">
        <v>719</v>
      </c>
      <c r="C7" s="1196"/>
      <c r="D7" s="1196"/>
      <c r="E7" s="1196"/>
      <c r="F7" s="1196"/>
      <c r="G7" s="1196"/>
      <c r="H7" s="1196"/>
      <c r="I7" s="1196"/>
      <c r="J7" s="1197"/>
    </row>
    <row r="8" spans="1:11" s="344" customFormat="1" x14ac:dyDescent="0.25">
      <c r="A8" s="383"/>
      <c r="B8" s="1198" t="s">
        <v>2</v>
      </c>
      <c r="C8" s="346"/>
      <c r="D8" s="346" t="s">
        <v>3</v>
      </c>
      <c r="E8" s="346" t="s">
        <v>4</v>
      </c>
      <c r="F8" s="346" t="s">
        <v>4</v>
      </c>
      <c r="G8" s="346" t="s">
        <v>5</v>
      </c>
      <c r="H8" s="346" t="s">
        <v>6</v>
      </c>
      <c r="I8" s="346" t="s">
        <v>7</v>
      </c>
      <c r="J8" s="346" t="s">
        <v>8</v>
      </c>
    </row>
    <row r="9" spans="1:11" s="344" customFormat="1" x14ac:dyDescent="0.25">
      <c r="A9" s="383"/>
      <c r="B9" s="1199"/>
      <c r="C9" s="346" t="s">
        <v>9</v>
      </c>
      <c r="D9" s="346"/>
      <c r="E9" s="346"/>
      <c r="F9" s="346"/>
      <c r="G9" s="346"/>
      <c r="H9" s="346"/>
      <c r="I9" s="346"/>
      <c r="J9" s="346"/>
    </row>
    <row r="10" spans="1:11" s="344" customFormat="1" x14ac:dyDescent="0.25">
      <c r="A10" s="383"/>
      <c r="B10" s="1200"/>
      <c r="C10" s="346" t="s">
        <v>10</v>
      </c>
      <c r="D10" s="346"/>
      <c r="E10" s="346"/>
      <c r="F10" s="346"/>
      <c r="G10" s="346"/>
      <c r="H10" s="346"/>
      <c r="I10" s="346"/>
      <c r="J10" s="346"/>
    </row>
    <row r="11" spans="1:11" s="344" customFormat="1" x14ac:dyDescent="0.25">
      <c r="A11" s="383"/>
      <c r="B11" s="346" t="s">
        <v>11</v>
      </c>
      <c r="C11" s="1191"/>
      <c r="D11" s="1191"/>
      <c r="E11" s="1191"/>
      <c r="F11" s="1191"/>
      <c r="G11" s="1191"/>
      <c r="H11" s="1191"/>
      <c r="I11" s="1191"/>
      <c r="J11" s="1191"/>
    </row>
    <row r="12" spans="1:11" s="344" customFormat="1" x14ac:dyDescent="0.25">
      <c r="A12" s="383"/>
      <c r="B12" s="346" t="s">
        <v>12</v>
      </c>
      <c r="C12" s="1191"/>
      <c r="D12" s="1191"/>
      <c r="E12" s="1191"/>
      <c r="F12" s="1191"/>
      <c r="G12" s="1191"/>
      <c r="H12" s="1191"/>
      <c r="I12" s="1191"/>
      <c r="J12" s="1191"/>
    </row>
    <row r="13" spans="1:11" s="344" customFormat="1" x14ac:dyDescent="0.25">
      <c r="A13" s="383"/>
      <c r="B13" s="346" t="s">
        <v>13</v>
      </c>
      <c r="C13" s="1192"/>
      <c r="D13" s="1191"/>
      <c r="E13" s="1191"/>
      <c r="F13" s="1191"/>
      <c r="G13" s="1191"/>
      <c r="H13" s="1191"/>
      <c r="I13" s="1191"/>
      <c r="J13" s="1191"/>
    </row>
    <row r="14" spans="1:11" s="344" customFormat="1" x14ac:dyDescent="0.25">
      <c r="A14" s="383"/>
      <c r="B14" s="346" t="s">
        <v>14</v>
      </c>
      <c r="C14" s="1191"/>
      <c r="D14" s="1191"/>
      <c r="E14" s="1191"/>
      <c r="F14" s="1191"/>
      <c r="G14" s="1191"/>
      <c r="H14" s="1191"/>
      <c r="I14" s="1191"/>
      <c r="J14" s="1191"/>
    </row>
    <row r="15" spans="1:11" s="344" customFormat="1" x14ac:dyDescent="0.25">
      <c r="A15" s="383"/>
      <c r="B15" s="346" t="s">
        <v>15</v>
      </c>
      <c r="C15" s="1191"/>
      <c r="D15" s="1191"/>
      <c r="E15" s="1191"/>
      <c r="F15" s="1191"/>
      <c r="G15" s="1191"/>
      <c r="H15" s="1191"/>
      <c r="I15" s="1191"/>
      <c r="J15" s="1191"/>
    </row>
    <row r="16" spans="1:11" s="344" customFormat="1" x14ac:dyDescent="0.25">
      <c r="A16" s="383"/>
      <c r="B16" s="346" t="s">
        <v>16</v>
      </c>
      <c r="C16" s="1191"/>
      <c r="D16" s="1191"/>
      <c r="E16" s="1191"/>
      <c r="F16" s="1191"/>
      <c r="G16" s="1191"/>
      <c r="H16" s="1191"/>
      <c r="I16" s="1191"/>
      <c r="J16" s="1191"/>
    </row>
    <row r="17" spans="1:11" s="344" customFormat="1" x14ac:dyDescent="0.25">
      <c r="A17" s="383"/>
      <c r="B17" s="1188"/>
      <c r="C17" s="1188"/>
      <c r="D17" s="1188"/>
      <c r="E17" s="1188"/>
      <c r="F17" s="1188"/>
      <c r="G17" s="1188"/>
      <c r="H17" s="1188"/>
      <c r="I17" s="1188"/>
      <c r="J17" s="1188"/>
      <c r="K17" s="347"/>
    </row>
    <row r="18" spans="1:11" s="344" customFormat="1" ht="15" customHeight="1" x14ac:dyDescent="0.25">
      <c r="A18" s="383"/>
      <c r="B18" s="1189" t="s">
        <v>23</v>
      </c>
      <c r="C18" s="1189"/>
      <c r="D18" s="1189"/>
      <c r="E18" s="1189"/>
      <c r="F18" s="1189"/>
      <c r="G18" s="1189"/>
      <c r="H18" s="1189"/>
      <c r="I18" s="348">
        <v>0.05</v>
      </c>
      <c r="J18" s="349">
        <f>(F27+H27)*I18/J27</f>
        <v>4.2857142857142864E-2</v>
      </c>
    </row>
    <row r="19" spans="1:11" s="344" customFormat="1" ht="15" customHeight="1" x14ac:dyDescent="0.25">
      <c r="A19" s="383"/>
      <c r="B19" s="1110" t="s">
        <v>24</v>
      </c>
      <c r="C19" s="1110"/>
      <c r="D19" s="1110"/>
      <c r="E19" s="1110"/>
      <c r="F19" s="295" t="s">
        <v>25</v>
      </c>
      <c r="G19" s="295" t="s">
        <v>26</v>
      </c>
      <c r="H19" s="295" t="s">
        <v>27</v>
      </c>
      <c r="I19" s="295" t="s">
        <v>28</v>
      </c>
      <c r="J19" s="295" t="s">
        <v>29</v>
      </c>
    </row>
    <row r="20" spans="1:11" s="344" customFormat="1" ht="29.25" customHeight="1" x14ac:dyDescent="0.25">
      <c r="A20" s="384">
        <v>1</v>
      </c>
      <c r="B20" s="1190" t="s">
        <v>720</v>
      </c>
      <c r="C20" s="1190"/>
      <c r="D20" s="1190"/>
      <c r="E20" s="1190"/>
      <c r="F20" s="329">
        <v>1</v>
      </c>
      <c r="G20" s="350"/>
      <c r="H20" s="350"/>
      <c r="I20" s="350"/>
      <c r="J20" s="385" t="s">
        <v>783</v>
      </c>
      <c r="K20" s="351"/>
    </row>
    <row r="21" spans="1:11" s="344" customFormat="1" ht="28.5" customHeight="1" x14ac:dyDescent="0.25">
      <c r="A21" s="384">
        <v>2</v>
      </c>
      <c r="B21" s="1190" t="s">
        <v>721</v>
      </c>
      <c r="C21" s="1190"/>
      <c r="D21" s="1190"/>
      <c r="E21" s="1190"/>
      <c r="F21" s="329">
        <v>1</v>
      </c>
      <c r="G21" s="350"/>
      <c r="H21" s="350"/>
      <c r="I21" s="350"/>
      <c r="J21" s="385" t="s">
        <v>784</v>
      </c>
      <c r="K21" s="351"/>
    </row>
    <row r="22" spans="1:11" ht="15" customHeight="1" x14ac:dyDescent="0.25">
      <c r="A22" s="386">
        <v>3</v>
      </c>
      <c r="B22" s="1190" t="s">
        <v>722</v>
      </c>
      <c r="C22" s="1190"/>
      <c r="D22" s="1190"/>
      <c r="E22" s="1190"/>
      <c r="F22" s="329">
        <v>1</v>
      </c>
      <c r="G22" s="350"/>
      <c r="H22" s="350"/>
      <c r="I22" s="350"/>
      <c r="J22" s="385" t="s">
        <v>785</v>
      </c>
      <c r="K22" s="84"/>
    </row>
    <row r="23" spans="1:11" ht="15" customHeight="1" x14ac:dyDescent="0.25">
      <c r="A23" s="386">
        <v>4</v>
      </c>
      <c r="B23" s="1187" t="s">
        <v>723</v>
      </c>
      <c r="C23" s="1187"/>
      <c r="D23" s="1187"/>
      <c r="E23" s="1187"/>
      <c r="F23" s="329"/>
      <c r="G23" s="350"/>
      <c r="H23" s="350">
        <v>1</v>
      </c>
      <c r="I23" s="350"/>
      <c r="J23" s="385" t="s">
        <v>786</v>
      </c>
      <c r="K23" s="84"/>
    </row>
    <row r="24" spans="1:11" ht="23.25" customHeight="1" x14ac:dyDescent="0.25">
      <c r="A24" s="386">
        <v>5</v>
      </c>
      <c r="B24" s="1187" t="s">
        <v>724</v>
      </c>
      <c r="C24" s="1187"/>
      <c r="D24" s="1187"/>
      <c r="E24" s="1187"/>
      <c r="F24" s="329">
        <v>1</v>
      </c>
      <c r="G24" s="350"/>
      <c r="H24" s="350"/>
      <c r="I24" s="350"/>
      <c r="J24" s="385" t="s">
        <v>786</v>
      </c>
      <c r="K24" s="84"/>
    </row>
    <row r="25" spans="1:11" ht="22.5" customHeight="1" x14ac:dyDescent="0.25">
      <c r="A25" s="386">
        <v>6</v>
      </c>
      <c r="B25" s="1187" t="s">
        <v>725</v>
      </c>
      <c r="C25" s="1187"/>
      <c r="D25" s="1187"/>
      <c r="E25" s="1187"/>
      <c r="F25" s="329">
        <v>1</v>
      </c>
      <c r="G25" s="350"/>
      <c r="H25" s="350"/>
      <c r="I25" s="350"/>
      <c r="J25" s="385" t="s">
        <v>786</v>
      </c>
      <c r="K25" s="84"/>
    </row>
    <row r="26" spans="1:11" ht="24" customHeight="1" x14ac:dyDescent="0.25">
      <c r="A26" s="386">
        <v>7</v>
      </c>
      <c r="B26" s="1187" t="s">
        <v>726</v>
      </c>
      <c r="C26" s="1187"/>
      <c r="D26" s="1187"/>
      <c r="E26" s="1187"/>
      <c r="F26" s="329"/>
      <c r="G26" s="350">
        <v>1</v>
      </c>
      <c r="H26" s="350"/>
      <c r="I26" s="350"/>
      <c r="J26" s="385" t="s">
        <v>786</v>
      </c>
      <c r="K26" s="84"/>
    </row>
    <row r="27" spans="1:11" s="284" customFormat="1" ht="15" customHeight="1" x14ac:dyDescent="0.3">
      <c r="A27" s="387"/>
      <c r="B27" s="1067" t="s">
        <v>727</v>
      </c>
      <c r="C27" s="1067"/>
      <c r="D27" s="1067"/>
      <c r="E27" s="1067"/>
      <c r="F27" s="330">
        <f>SUM(F20:F26)</f>
        <v>5</v>
      </c>
      <c r="G27" s="330">
        <f>SUM(G20:G26)</f>
        <v>1</v>
      </c>
      <c r="H27" s="330">
        <f>SUM(H20:H26)</f>
        <v>1</v>
      </c>
      <c r="I27" s="330">
        <f>SUM(I20:I26)</f>
        <v>0</v>
      </c>
      <c r="J27" s="388">
        <f>+F27+G27+H27+I27</f>
        <v>7</v>
      </c>
    </row>
    <row r="28" spans="1:11" ht="45" customHeight="1" x14ac:dyDescent="0.25">
      <c r="B28" s="603" t="s">
        <v>787</v>
      </c>
      <c r="C28" s="603"/>
      <c r="D28" s="603"/>
      <c r="E28" s="603"/>
      <c r="F28" s="603"/>
      <c r="G28" s="603"/>
      <c r="H28" s="603"/>
      <c r="I28" s="603"/>
      <c r="J28" s="603"/>
      <c r="K28" s="84"/>
    </row>
    <row r="29" spans="1:11" ht="15" customHeight="1" x14ac:dyDescent="0.25">
      <c r="B29" s="542" t="s">
        <v>471</v>
      </c>
      <c r="C29" s="542"/>
      <c r="D29" s="542"/>
      <c r="E29" s="542"/>
      <c r="F29" s="542"/>
      <c r="G29" s="542"/>
      <c r="H29" s="542"/>
      <c r="I29" s="352">
        <v>0.2</v>
      </c>
      <c r="J29" s="353">
        <f>(F51+H51)*I29/J51</f>
        <v>0.05</v>
      </c>
      <c r="K29" s="84"/>
    </row>
    <row r="30" spans="1:11" ht="15" customHeight="1" x14ac:dyDescent="0.25">
      <c r="B30" s="1183" t="s">
        <v>24</v>
      </c>
      <c r="C30" s="1183"/>
      <c r="D30" s="1183"/>
      <c r="E30" s="1183"/>
      <c r="F30" s="354" t="s">
        <v>25</v>
      </c>
      <c r="G30" s="354" t="s">
        <v>26</v>
      </c>
      <c r="H30" s="354" t="s">
        <v>27</v>
      </c>
      <c r="I30" s="354" t="s">
        <v>28</v>
      </c>
      <c r="J30" s="295" t="s">
        <v>29</v>
      </c>
      <c r="K30" s="84"/>
    </row>
    <row r="31" spans="1:11" ht="16.5" customHeight="1" x14ac:dyDescent="0.25">
      <c r="B31" s="332" t="s">
        <v>728</v>
      </c>
      <c r="C31" s="1159" t="s">
        <v>729</v>
      </c>
      <c r="D31" s="1159"/>
      <c r="E31" s="355" t="s">
        <v>730</v>
      </c>
      <c r="F31" s="1184"/>
      <c r="G31" s="1185"/>
      <c r="H31" s="1185"/>
      <c r="I31" s="1186"/>
      <c r="J31" s="356"/>
      <c r="K31" s="84"/>
    </row>
    <row r="32" spans="1:11" ht="16.5" customHeight="1" x14ac:dyDescent="0.25">
      <c r="A32" s="386">
        <v>1</v>
      </c>
      <c r="B32" s="332" t="s">
        <v>731</v>
      </c>
      <c r="C32" s="1159">
        <v>120</v>
      </c>
      <c r="D32" s="1159"/>
      <c r="E32" s="357">
        <v>1</v>
      </c>
      <c r="F32" s="329">
        <v>1</v>
      </c>
      <c r="G32" s="329"/>
      <c r="H32" s="329"/>
      <c r="I32" s="329"/>
      <c r="J32" s="385" t="s">
        <v>788</v>
      </c>
      <c r="K32" s="84"/>
    </row>
    <row r="33" spans="1:11" ht="16.5" customHeight="1" x14ac:dyDescent="0.25">
      <c r="A33" s="386">
        <v>2</v>
      </c>
      <c r="B33" s="332" t="s">
        <v>732</v>
      </c>
      <c r="C33" s="1159">
        <v>20</v>
      </c>
      <c r="D33" s="1159"/>
      <c r="E33" s="358">
        <f>C33*E32/C32</f>
        <v>0.16666666666666666</v>
      </c>
      <c r="F33" s="329">
        <v>1</v>
      </c>
      <c r="G33" s="329"/>
      <c r="H33" s="329"/>
      <c r="I33" s="329"/>
      <c r="J33" s="385" t="s">
        <v>789</v>
      </c>
      <c r="K33" s="84"/>
    </row>
    <row r="34" spans="1:11" ht="16.5" customHeight="1" x14ac:dyDescent="0.25">
      <c r="A34" s="386">
        <v>3</v>
      </c>
      <c r="B34" s="332" t="s">
        <v>733</v>
      </c>
      <c r="C34" s="1159">
        <v>15</v>
      </c>
      <c r="D34" s="1159"/>
      <c r="E34" s="358">
        <f>C34*E33/C33</f>
        <v>0.125</v>
      </c>
      <c r="F34" s="329">
        <v>1</v>
      </c>
      <c r="G34" s="329"/>
      <c r="H34" s="329"/>
      <c r="I34" s="329"/>
      <c r="J34" s="385" t="s">
        <v>790</v>
      </c>
      <c r="K34" s="84"/>
    </row>
    <row r="35" spans="1:11" ht="26.25" customHeight="1" x14ac:dyDescent="0.25">
      <c r="A35" s="386">
        <v>4</v>
      </c>
      <c r="B35" s="332" t="s">
        <v>734</v>
      </c>
      <c r="C35" s="1159">
        <v>2</v>
      </c>
      <c r="D35" s="1159"/>
      <c r="E35" s="355"/>
      <c r="F35" s="329"/>
      <c r="G35" s="329">
        <v>1</v>
      </c>
      <c r="H35" s="329"/>
      <c r="I35" s="329"/>
      <c r="J35" s="385" t="s">
        <v>791</v>
      </c>
      <c r="K35" s="84"/>
    </row>
    <row r="36" spans="1:11" ht="27.75" customHeight="1" x14ac:dyDescent="0.25">
      <c r="A36" s="386">
        <v>5</v>
      </c>
      <c r="B36" s="359" t="s">
        <v>735</v>
      </c>
      <c r="C36" s="1182">
        <v>2</v>
      </c>
      <c r="D36" s="1182"/>
      <c r="E36" s="360"/>
      <c r="F36" s="329"/>
      <c r="G36" s="329">
        <v>1</v>
      </c>
      <c r="H36" s="329"/>
      <c r="I36" s="329"/>
      <c r="J36" s="385" t="s">
        <v>792</v>
      </c>
      <c r="K36" s="84"/>
    </row>
    <row r="37" spans="1:11" ht="16.5" customHeight="1" x14ac:dyDescent="0.25">
      <c r="A37" s="386">
        <v>6</v>
      </c>
      <c r="B37" s="359" t="s">
        <v>736</v>
      </c>
      <c r="C37" s="1182">
        <v>10</v>
      </c>
      <c r="D37" s="1182"/>
      <c r="E37" s="360"/>
      <c r="F37" s="329"/>
      <c r="G37" s="329">
        <v>1</v>
      </c>
      <c r="H37" s="329"/>
      <c r="I37" s="329"/>
      <c r="J37" s="389" t="s">
        <v>736</v>
      </c>
      <c r="K37" s="84"/>
    </row>
    <row r="38" spans="1:11" ht="27" customHeight="1" x14ac:dyDescent="0.25">
      <c r="A38" s="386">
        <v>7</v>
      </c>
      <c r="B38" s="359" t="s">
        <v>737</v>
      </c>
      <c r="C38" s="1182">
        <v>10</v>
      </c>
      <c r="D38" s="1182"/>
      <c r="E38" s="360"/>
      <c r="F38" s="329"/>
      <c r="G38" s="329">
        <v>1</v>
      </c>
      <c r="H38" s="329"/>
      <c r="I38" s="329"/>
      <c r="J38" s="389" t="s">
        <v>737</v>
      </c>
      <c r="K38" s="84"/>
    </row>
    <row r="39" spans="1:11" ht="16.5" customHeight="1" x14ac:dyDescent="0.25">
      <c r="A39" s="386">
        <v>8</v>
      </c>
      <c r="B39" s="359" t="s">
        <v>738</v>
      </c>
      <c r="C39" s="1182">
        <v>2</v>
      </c>
      <c r="D39" s="1182"/>
      <c r="E39" s="360"/>
      <c r="F39" s="329"/>
      <c r="G39" s="329">
        <v>1</v>
      </c>
      <c r="H39" s="329"/>
      <c r="I39" s="329"/>
      <c r="J39" s="390" t="s">
        <v>793</v>
      </c>
      <c r="K39" s="84"/>
    </row>
    <row r="40" spans="1:11" ht="16.5" customHeight="1" x14ac:dyDescent="0.25">
      <c r="A40" s="386">
        <v>9</v>
      </c>
      <c r="B40" s="359" t="s">
        <v>739</v>
      </c>
      <c r="C40" s="1182">
        <v>3</v>
      </c>
      <c r="D40" s="1182"/>
      <c r="E40" s="360"/>
      <c r="F40" s="329"/>
      <c r="G40" s="329">
        <v>1</v>
      </c>
      <c r="H40" s="329"/>
      <c r="I40" s="329"/>
      <c r="J40" s="390" t="s">
        <v>794</v>
      </c>
      <c r="K40" s="84"/>
    </row>
    <row r="41" spans="1:11" ht="16.5" customHeight="1" x14ac:dyDescent="0.25">
      <c r="A41" s="386">
        <v>10</v>
      </c>
      <c r="B41" s="359" t="s">
        <v>740</v>
      </c>
      <c r="C41" s="1182">
        <v>1</v>
      </c>
      <c r="D41" s="1182"/>
      <c r="E41" s="360"/>
      <c r="F41" s="329"/>
      <c r="G41" s="329">
        <v>1</v>
      </c>
      <c r="H41" s="329"/>
      <c r="I41" s="329"/>
      <c r="J41" s="390" t="s">
        <v>795</v>
      </c>
      <c r="K41" s="84"/>
    </row>
    <row r="42" spans="1:11" ht="16.5" customHeight="1" x14ac:dyDescent="0.25">
      <c r="A42" s="386">
        <v>11</v>
      </c>
      <c r="B42" s="359" t="s">
        <v>741</v>
      </c>
      <c r="C42" s="1182">
        <v>2</v>
      </c>
      <c r="D42" s="1182"/>
      <c r="E42" s="360"/>
      <c r="F42" s="329"/>
      <c r="G42" s="329">
        <v>1</v>
      </c>
      <c r="H42" s="329"/>
      <c r="I42" s="329"/>
      <c r="J42" s="390" t="s">
        <v>796</v>
      </c>
      <c r="K42" s="84"/>
    </row>
    <row r="43" spans="1:11" ht="31.5" customHeight="1" x14ac:dyDescent="0.25">
      <c r="A43" s="386">
        <v>12</v>
      </c>
      <c r="B43" s="359" t="s">
        <v>742</v>
      </c>
      <c r="C43" s="1182">
        <v>2</v>
      </c>
      <c r="D43" s="1182"/>
      <c r="E43" s="360"/>
      <c r="F43" s="329"/>
      <c r="G43" s="329">
        <v>1</v>
      </c>
      <c r="H43" s="329"/>
      <c r="I43" s="329"/>
      <c r="J43" s="390" t="s">
        <v>797</v>
      </c>
      <c r="K43" s="84"/>
    </row>
    <row r="44" spans="1:11" ht="30.75" customHeight="1" x14ac:dyDescent="0.25">
      <c r="A44" s="386">
        <v>13</v>
      </c>
      <c r="B44" s="362" t="s">
        <v>743</v>
      </c>
      <c r="C44" s="1158">
        <v>2</v>
      </c>
      <c r="D44" s="1158"/>
      <c r="E44" s="363"/>
      <c r="F44" s="329"/>
      <c r="G44" s="329">
        <v>1</v>
      </c>
      <c r="H44" s="329"/>
      <c r="I44" s="329"/>
      <c r="J44" s="391" t="s">
        <v>798</v>
      </c>
      <c r="K44" s="84"/>
    </row>
    <row r="45" spans="1:11" ht="39.6" x14ac:dyDescent="0.25">
      <c r="A45" s="386">
        <v>14</v>
      </c>
      <c r="B45" s="362" t="s">
        <v>744</v>
      </c>
      <c r="C45" s="1158">
        <v>2</v>
      </c>
      <c r="D45" s="1158"/>
      <c r="E45" s="363"/>
      <c r="F45" s="329"/>
      <c r="G45" s="329">
        <v>1</v>
      </c>
      <c r="H45" s="329"/>
      <c r="I45" s="329"/>
      <c r="J45" s="391" t="s">
        <v>744</v>
      </c>
      <c r="K45" s="84"/>
    </row>
    <row r="46" spans="1:11" ht="26.4" x14ac:dyDescent="0.25">
      <c r="A46" s="386">
        <v>15</v>
      </c>
      <c r="B46" s="362" t="s">
        <v>745</v>
      </c>
      <c r="C46" s="1158">
        <v>3</v>
      </c>
      <c r="D46" s="1158"/>
      <c r="E46" s="363"/>
      <c r="F46" s="329">
        <v>1</v>
      </c>
      <c r="G46" s="329"/>
      <c r="H46" s="329"/>
      <c r="I46" s="329"/>
      <c r="J46" s="391" t="s">
        <v>799</v>
      </c>
      <c r="K46" s="84"/>
    </row>
    <row r="47" spans="1:11" ht="39.6" x14ac:dyDescent="0.25">
      <c r="A47" s="386">
        <v>16</v>
      </c>
      <c r="B47" s="362" t="s">
        <v>800</v>
      </c>
      <c r="C47" s="1158"/>
      <c r="D47" s="1158"/>
      <c r="E47" s="363"/>
      <c r="F47" s="329">
        <v>1</v>
      </c>
      <c r="G47" s="329"/>
      <c r="H47" s="329"/>
      <c r="I47" s="329"/>
      <c r="J47" s="391" t="s">
        <v>801</v>
      </c>
      <c r="K47" s="84"/>
    </row>
    <row r="48" spans="1:11" ht="39.6" x14ac:dyDescent="0.25">
      <c r="A48" s="386">
        <v>17</v>
      </c>
      <c r="B48" s="362" t="s">
        <v>746</v>
      </c>
      <c r="C48" s="1158">
        <v>5</v>
      </c>
      <c r="D48" s="1158"/>
      <c r="E48" s="363"/>
      <c r="F48" s="329"/>
      <c r="G48" s="329">
        <v>1</v>
      </c>
      <c r="H48" s="329"/>
      <c r="I48" s="329"/>
      <c r="J48" s="391" t="s">
        <v>802</v>
      </c>
      <c r="K48" s="84"/>
    </row>
    <row r="49" spans="1:13" ht="66.75" customHeight="1" x14ac:dyDescent="0.25">
      <c r="A49" s="386">
        <v>18</v>
      </c>
      <c r="B49" s="362" t="s">
        <v>747</v>
      </c>
      <c r="C49" s="1178"/>
      <c r="D49" s="1179"/>
      <c r="E49" s="362"/>
      <c r="F49" s="392"/>
      <c r="G49" s="392">
        <v>1</v>
      </c>
      <c r="H49" s="392"/>
      <c r="I49" s="392"/>
      <c r="J49" s="391" t="s">
        <v>747</v>
      </c>
      <c r="K49" s="84"/>
    </row>
    <row r="50" spans="1:13" ht="16.5" customHeight="1" x14ac:dyDescent="0.25">
      <c r="A50" s="386">
        <v>19</v>
      </c>
      <c r="B50" s="359" t="s">
        <v>748</v>
      </c>
      <c r="C50" s="1180">
        <v>1</v>
      </c>
      <c r="D50" s="1181"/>
      <c r="E50" s="361"/>
      <c r="F50" s="329"/>
      <c r="G50" s="329">
        <v>1</v>
      </c>
      <c r="H50" s="329"/>
      <c r="I50" s="329">
        <v>1</v>
      </c>
      <c r="J50" s="389" t="s">
        <v>748</v>
      </c>
      <c r="K50" s="84"/>
    </row>
    <row r="51" spans="1:13" s="284" customFormat="1" ht="16.5" customHeight="1" x14ac:dyDescent="0.25">
      <c r="A51" s="386"/>
      <c r="B51" s="1065" t="s">
        <v>749</v>
      </c>
      <c r="C51" s="1065"/>
      <c r="D51" s="1065"/>
      <c r="E51" s="1065"/>
      <c r="F51" s="330">
        <f>SUM(F30:F50)</f>
        <v>5</v>
      </c>
      <c r="G51" s="330">
        <f>SUM(G30:G50)</f>
        <v>14</v>
      </c>
      <c r="H51" s="330">
        <f>SUM(H30:H50)</f>
        <v>0</v>
      </c>
      <c r="I51" s="330">
        <f>SUM(I30:I50)</f>
        <v>1</v>
      </c>
      <c r="J51" s="326">
        <f>+F51+G51+H51+I51</f>
        <v>20</v>
      </c>
    </row>
    <row r="52" spans="1:13" ht="45" customHeight="1" x14ac:dyDescent="0.25">
      <c r="B52" s="603" t="s">
        <v>129</v>
      </c>
      <c r="C52" s="603"/>
      <c r="D52" s="603"/>
      <c r="E52" s="603"/>
      <c r="F52" s="603"/>
      <c r="G52" s="603"/>
      <c r="H52" s="603"/>
      <c r="I52" s="603"/>
      <c r="J52" s="603"/>
      <c r="K52" s="84"/>
    </row>
    <row r="53" spans="1:13" x14ac:dyDescent="0.25">
      <c r="B53" s="542" t="s">
        <v>102</v>
      </c>
      <c r="C53" s="542"/>
      <c r="D53" s="542"/>
      <c r="E53" s="542"/>
      <c r="F53" s="542"/>
      <c r="G53" s="542"/>
      <c r="H53" s="542"/>
      <c r="I53" s="352">
        <v>0.15</v>
      </c>
      <c r="J53" s="365">
        <f>(F58+H58)*I53/J58</f>
        <v>0.03</v>
      </c>
      <c r="K53" s="84"/>
    </row>
    <row r="54" spans="1:13" ht="15" customHeight="1" x14ac:dyDescent="0.25">
      <c r="B54" s="1110" t="s">
        <v>24</v>
      </c>
      <c r="C54" s="1110"/>
      <c r="D54" s="1110"/>
      <c r="E54" s="1110"/>
      <c r="F54" s="295" t="s">
        <v>25</v>
      </c>
      <c r="G54" s="295" t="s">
        <v>26</v>
      </c>
      <c r="H54" s="295" t="s">
        <v>27</v>
      </c>
      <c r="I54" s="295" t="s">
        <v>28</v>
      </c>
      <c r="J54" s="295" t="s">
        <v>29</v>
      </c>
      <c r="K54" s="84"/>
    </row>
    <row r="55" spans="1:13" ht="30.75" customHeight="1" x14ac:dyDescent="0.25">
      <c r="A55" s="4">
        <v>1</v>
      </c>
      <c r="B55" s="1172" t="s">
        <v>750</v>
      </c>
      <c r="C55" s="1173"/>
      <c r="D55" s="1173"/>
      <c r="E55" s="1174"/>
      <c r="F55" s="366">
        <v>1</v>
      </c>
      <c r="G55" s="332">
        <v>1</v>
      </c>
      <c r="H55" s="332"/>
      <c r="I55" s="332"/>
      <c r="J55" s="393" t="s">
        <v>803</v>
      </c>
      <c r="K55" s="394"/>
      <c r="L55" s="395"/>
      <c r="M55" s="395"/>
    </row>
    <row r="56" spans="1:13" ht="25.5" customHeight="1" x14ac:dyDescent="0.25">
      <c r="A56" s="4">
        <v>2</v>
      </c>
      <c r="B56" s="1175" t="s">
        <v>751</v>
      </c>
      <c r="C56" s="1176"/>
      <c r="D56" s="1176"/>
      <c r="E56" s="1177"/>
      <c r="F56" s="366"/>
      <c r="G56" s="332">
        <v>1</v>
      </c>
      <c r="H56" s="332"/>
      <c r="I56" s="332"/>
      <c r="J56" s="389" t="s">
        <v>751</v>
      </c>
      <c r="K56" s="396"/>
      <c r="L56" s="396"/>
      <c r="M56" s="397"/>
    </row>
    <row r="57" spans="1:13" ht="32.25" customHeight="1" x14ac:dyDescent="0.25">
      <c r="A57" s="4">
        <v>3</v>
      </c>
      <c r="B57" s="1175" t="s">
        <v>752</v>
      </c>
      <c r="C57" s="1176"/>
      <c r="D57" s="1176"/>
      <c r="E57" s="1177"/>
      <c r="F57" s="366"/>
      <c r="G57" s="332">
        <v>1</v>
      </c>
      <c r="H57" s="332"/>
      <c r="I57" s="332">
        <v>1</v>
      </c>
      <c r="J57" s="393" t="s">
        <v>804</v>
      </c>
      <c r="K57" s="394"/>
      <c r="L57" s="395"/>
      <c r="M57" s="395"/>
    </row>
    <row r="58" spans="1:13" s="284" customFormat="1" ht="23.25" customHeight="1" x14ac:dyDescent="0.3">
      <c r="A58" s="337"/>
      <c r="B58" s="1065" t="s">
        <v>472</v>
      </c>
      <c r="C58" s="1065"/>
      <c r="D58" s="1065"/>
      <c r="E58" s="1065"/>
      <c r="F58" s="326">
        <f>SUM(F55:F57)</f>
        <v>1</v>
      </c>
      <c r="G58" s="326">
        <f>SUM(G55:G57)</f>
        <v>3</v>
      </c>
      <c r="H58" s="326">
        <f>SUM(H55:H57)</f>
        <v>0</v>
      </c>
      <c r="I58" s="326">
        <f>SUM(I55:I57)</f>
        <v>1</v>
      </c>
      <c r="J58" s="326">
        <f>+F58+G58+H58+I58</f>
        <v>5</v>
      </c>
    </row>
    <row r="59" spans="1:13" ht="45" customHeight="1" x14ac:dyDescent="0.25">
      <c r="B59" s="603" t="s">
        <v>787</v>
      </c>
      <c r="C59" s="603"/>
      <c r="D59" s="603"/>
      <c r="E59" s="603"/>
      <c r="F59" s="603"/>
      <c r="G59" s="603"/>
      <c r="H59" s="603"/>
      <c r="I59" s="603"/>
      <c r="J59" s="603"/>
      <c r="K59" s="84"/>
    </row>
    <row r="60" spans="1:13" ht="15" customHeight="1" x14ac:dyDescent="0.25">
      <c r="A60" s="4">
        <v>1</v>
      </c>
      <c r="B60" s="542" t="s">
        <v>753</v>
      </c>
      <c r="C60" s="542"/>
      <c r="D60" s="542"/>
      <c r="E60" s="542"/>
      <c r="F60" s="542"/>
      <c r="G60" s="542"/>
      <c r="H60" s="542"/>
      <c r="I60" s="352">
        <v>0.05</v>
      </c>
      <c r="J60" s="365">
        <f>(F71+H71)*I60/J71</f>
        <v>0</v>
      </c>
      <c r="K60" s="84"/>
    </row>
    <row r="61" spans="1:13" ht="15" customHeight="1" x14ac:dyDescent="0.25">
      <c r="B61" s="356" t="s">
        <v>330</v>
      </c>
      <c r="C61" s="1171" t="s">
        <v>329</v>
      </c>
      <c r="D61" s="1171"/>
      <c r="E61" s="1171"/>
      <c r="F61" s="1171" t="s">
        <v>114</v>
      </c>
      <c r="G61" s="1171"/>
      <c r="H61" s="1171"/>
      <c r="I61" s="1171" t="s">
        <v>331</v>
      </c>
      <c r="J61" s="1171"/>
      <c r="K61" s="84"/>
    </row>
    <row r="62" spans="1:13" ht="15" customHeight="1" x14ac:dyDescent="0.25">
      <c r="B62" s="364" t="s">
        <v>805</v>
      </c>
      <c r="C62" s="1170" t="s">
        <v>806</v>
      </c>
      <c r="D62" s="1170"/>
      <c r="E62" s="1170"/>
      <c r="F62" s="1170">
        <v>100</v>
      </c>
      <c r="G62" s="1170"/>
      <c r="H62" s="1170"/>
      <c r="I62" s="1169">
        <f>+F62/$F$69</f>
        <v>0.22222222222222221</v>
      </c>
      <c r="J62" s="1169"/>
      <c r="K62" s="80"/>
    </row>
    <row r="63" spans="1:13" ht="15" customHeight="1" x14ac:dyDescent="0.25">
      <c r="B63" s="364" t="s">
        <v>807</v>
      </c>
      <c r="C63" s="1170"/>
      <c r="D63" s="1170"/>
      <c r="E63" s="1170"/>
      <c r="F63" s="1170">
        <v>90</v>
      </c>
      <c r="G63" s="1170"/>
      <c r="H63" s="1170"/>
      <c r="I63" s="1169">
        <f t="shared" ref="I63:I69" si="0">+F63/$F$69</f>
        <v>0.2</v>
      </c>
      <c r="J63" s="1169"/>
      <c r="K63" s="84"/>
    </row>
    <row r="64" spans="1:13" ht="15" customHeight="1" x14ac:dyDescent="0.25">
      <c r="B64" s="364" t="s">
        <v>808</v>
      </c>
      <c r="C64" s="1170"/>
      <c r="D64" s="1170"/>
      <c r="E64" s="1170"/>
      <c r="F64" s="1170">
        <v>80</v>
      </c>
      <c r="G64" s="1170"/>
      <c r="H64" s="1170"/>
      <c r="I64" s="1169">
        <f t="shared" si="0"/>
        <v>0.17777777777777778</v>
      </c>
      <c r="J64" s="1169"/>
      <c r="K64" s="84"/>
    </row>
    <row r="65" spans="1:11" ht="15" customHeight="1" x14ac:dyDescent="0.25">
      <c r="B65" s="364" t="s">
        <v>809</v>
      </c>
      <c r="C65" s="1170"/>
      <c r="D65" s="1170"/>
      <c r="E65" s="1170"/>
      <c r="F65" s="1170">
        <v>70</v>
      </c>
      <c r="G65" s="1170"/>
      <c r="H65" s="1170"/>
      <c r="I65" s="1169">
        <f t="shared" si="0"/>
        <v>0.15555555555555556</v>
      </c>
      <c r="J65" s="1169"/>
      <c r="K65" s="84"/>
    </row>
    <row r="66" spans="1:11" ht="15" customHeight="1" x14ac:dyDescent="0.25">
      <c r="B66" s="364" t="s">
        <v>810</v>
      </c>
      <c r="C66" s="1170"/>
      <c r="D66" s="1170"/>
      <c r="E66" s="1170"/>
      <c r="F66" s="1170">
        <v>60</v>
      </c>
      <c r="G66" s="1170"/>
      <c r="H66" s="1170"/>
      <c r="I66" s="1169">
        <f t="shared" si="0"/>
        <v>0.13333333333333333</v>
      </c>
      <c r="J66" s="1169"/>
      <c r="K66" s="84"/>
    </row>
    <row r="67" spans="1:11" ht="15" customHeight="1" x14ac:dyDescent="0.25">
      <c r="B67" s="367" t="s">
        <v>332</v>
      </c>
      <c r="C67" s="1170"/>
      <c r="D67" s="1170"/>
      <c r="E67" s="1170"/>
      <c r="F67" s="1170">
        <f>SUM(F62:H66)</f>
        <v>400</v>
      </c>
      <c r="G67" s="1170"/>
      <c r="H67" s="1170"/>
      <c r="I67" s="1169">
        <f t="shared" si="0"/>
        <v>0.88888888888888884</v>
      </c>
      <c r="J67" s="1169"/>
      <c r="K67" s="84"/>
    </row>
    <row r="68" spans="1:11" ht="15" customHeight="1" x14ac:dyDescent="0.25">
      <c r="B68" s="368" t="s">
        <v>333</v>
      </c>
      <c r="C68" s="1168"/>
      <c r="D68" s="1168"/>
      <c r="E68" s="1168"/>
      <c r="F68" s="1168">
        <v>50</v>
      </c>
      <c r="G68" s="1168"/>
      <c r="H68" s="1168"/>
      <c r="I68" s="1169">
        <f t="shared" si="0"/>
        <v>0.1111111111111111</v>
      </c>
      <c r="J68" s="1169"/>
      <c r="K68" s="84"/>
    </row>
    <row r="69" spans="1:11" ht="15" customHeight="1" x14ac:dyDescent="0.25">
      <c r="B69" s="369" t="s">
        <v>242</v>
      </c>
      <c r="C69" s="1168"/>
      <c r="D69" s="1168"/>
      <c r="E69" s="1168"/>
      <c r="F69" s="1168">
        <f>+F67+F68</f>
        <v>450</v>
      </c>
      <c r="G69" s="1168"/>
      <c r="H69" s="1168"/>
      <c r="I69" s="1169">
        <f t="shared" si="0"/>
        <v>1</v>
      </c>
      <c r="J69" s="1169"/>
      <c r="K69" s="84"/>
    </row>
    <row r="70" spans="1:11" ht="15" customHeight="1" x14ac:dyDescent="0.25">
      <c r="B70" s="1162" t="s">
        <v>754</v>
      </c>
      <c r="C70" s="1163"/>
      <c r="D70" s="1163"/>
      <c r="E70" s="1164"/>
      <c r="F70" s="295" t="s">
        <v>25</v>
      </c>
      <c r="G70" s="295" t="s">
        <v>26</v>
      </c>
      <c r="H70" s="295" t="s">
        <v>27</v>
      </c>
      <c r="I70" s="295" t="s">
        <v>28</v>
      </c>
      <c r="J70" s="370"/>
      <c r="K70" s="84"/>
    </row>
    <row r="71" spans="1:11" s="284" customFormat="1" ht="23.25" customHeight="1" x14ac:dyDescent="0.3">
      <c r="A71" s="337"/>
      <c r="B71" s="1165"/>
      <c r="C71" s="1166"/>
      <c r="D71" s="1166"/>
      <c r="E71" s="1167"/>
      <c r="F71" s="326"/>
      <c r="G71" s="326">
        <v>1</v>
      </c>
      <c r="H71" s="326"/>
      <c r="I71" s="326">
        <v>1</v>
      </c>
      <c r="J71" s="326">
        <f>+F71+G71+H71+I71</f>
        <v>2</v>
      </c>
    </row>
    <row r="72" spans="1:11" ht="45" customHeight="1" x14ac:dyDescent="0.25">
      <c r="B72" s="603" t="s">
        <v>811</v>
      </c>
      <c r="C72" s="603"/>
      <c r="D72" s="603"/>
      <c r="E72" s="603"/>
      <c r="F72" s="603"/>
      <c r="G72" s="603"/>
      <c r="H72" s="603"/>
      <c r="I72" s="603"/>
      <c r="J72" s="603"/>
      <c r="K72" s="84"/>
    </row>
    <row r="73" spans="1:11" ht="15" customHeight="1" x14ac:dyDescent="0.25">
      <c r="B73" s="542" t="s">
        <v>552</v>
      </c>
      <c r="C73" s="542"/>
      <c r="D73" s="542"/>
      <c r="E73" s="542"/>
      <c r="F73" s="542"/>
      <c r="G73" s="542"/>
      <c r="H73" s="542"/>
      <c r="I73" s="352">
        <v>0.05</v>
      </c>
      <c r="J73" s="365">
        <f>(F83+H83)*I73/J83</f>
        <v>0</v>
      </c>
      <c r="K73" s="84"/>
    </row>
    <row r="74" spans="1:11" ht="15" customHeight="1" x14ac:dyDescent="0.25">
      <c r="B74" s="371" t="s">
        <v>113</v>
      </c>
      <c r="C74" s="1110" t="s">
        <v>114</v>
      </c>
      <c r="D74" s="1110"/>
      <c r="E74" s="1110"/>
      <c r="F74" s="295" t="s">
        <v>25</v>
      </c>
      <c r="G74" s="295" t="s">
        <v>26</v>
      </c>
      <c r="H74" s="295" t="s">
        <v>27</v>
      </c>
      <c r="I74" s="295" t="s">
        <v>28</v>
      </c>
      <c r="J74" s="295" t="s">
        <v>29</v>
      </c>
      <c r="K74" s="84"/>
    </row>
    <row r="75" spans="1:11" ht="15" customHeight="1" x14ac:dyDescent="0.25">
      <c r="A75" s="4">
        <v>1</v>
      </c>
      <c r="B75" s="372" t="s">
        <v>561</v>
      </c>
      <c r="C75" s="1138"/>
      <c r="D75" s="1139"/>
      <c r="E75" s="1140"/>
      <c r="F75" s="329"/>
      <c r="G75" s="329">
        <v>1</v>
      </c>
      <c r="H75" s="329"/>
      <c r="I75" s="329"/>
      <c r="J75" s="373"/>
      <c r="K75" s="80"/>
    </row>
    <row r="76" spans="1:11" ht="15" customHeight="1" x14ac:dyDescent="0.25">
      <c r="A76" s="4">
        <v>2</v>
      </c>
      <c r="B76" s="372" t="s">
        <v>755</v>
      </c>
      <c r="C76" s="1138"/>
      <c r="D76" s="1139"/>
      <c r="E76" s="1140"/>
      <c r="F76" s="329"/>
      <c r="G76" s="329">
        <v>1</v>
      </c>
      <c r="H76" s="329"/>
      <c r="I76" s="329"/>
      <c r="J76" s="398"/>
      <c r="K76" s="80"/>
    </row>
    <row r="77" spans="1:11" ht="15" customHeight="1" x14ac:dyDescent="0.25">
      <c r="A77" s="4">
        <v>3</v>
      </c>
      <c r="B77" s="372" t="s">
        <v>756</v>
      </c>
      <c r="C77" s="1138"/>
      <c r="D77" s="1139"/>
      <c r="E77" s="1140"/>
      <c r="F77" s="329"/>
      <c r="G77" s="329">
        <v>1</v>
      </c>
      <c r="H77" s="329"/>
      <c r="I77" s="329"/>
      <c r="J77" s="373"/>
      <c r="K77" s="80"/>
    </row>
    <row r="78" spans="1:11" ht="15" customHeight="1" x14ac:dyDescent="0.25">
      <c r="A78" s="4">
        <v>4</v>
      </c>
      <c r="B78" s="372" t="s">
        <v>757</v>
      </c>
      <c r="C78" s="1138"/>
      <c r="D78" s="1139"/>
      <c r="E78" s="1140"/>
      <c r="F78" s="329"/>
      <c r="G78" s="329">
        <v>1</v>
      </c>
      <c r="H78" s="329"/>
      <c r="I78" s="329"/>
      <c r="J78" s="373"/>
      <c r="K78" s="80"/>
    </row>
    <row r="79" spans="1:11" ht="15" customHeight="1" x14ac:dyDescent="0.25">
      <c r="A79" s="4">
        <v>5</v>
      </c>
      <c r="B79" s="372" t="s">
        <v>758</v>
      </c>
      <c r="C79" s="1138"/>
      <c r="D79" s="1139"/>
      <c r="E79" s="1140"/>
      <c r="F79" s="329"/>
      <c r="G79" s="329">
        <v>1</v>
      </c>
      <c r="H79" s="329"/>
      <c r="I79" s="329"/>
      <c r="J79" s="373"/>
      <c r="K79" s="80"/>
    </row>
    <row r="80" spans="1:11" ht="15" customHeight="1" x14ac:dyDescent="0.25">
      <c r="A80" s="4">
        <v>6</v>
      </c>
      <c r="B80" s="372" t="s">
        <v>553</v>
      </c>
      <c r="C80" s="1138"/>
      <c r="D80" s="1139"/>
      <c r="E80" s="1140"/>
      <c r="F80" s="329"/>
      <c r="G80" s="329">
        <v>1</v>
      </c>
      <c r="H80" s="329"/>
      <c r="I80" s="329"/>
      <c r="J80" s="373"/>
      <c r="K80" s="80"/>
    </row>
    <row r="81" spans="1:11" ht="15" customHeight="1" x14ac:dyDescent="0.25">
      <c r="A81" s="4">
        <v>7</v>
      </c>
      <c r="B81" s="372" t="s">
        <v>759</v>
      </c>
      <c r="C81" s="1138"/>
      <c r="D81" s="1139"/>
      <c r="E81" s="1140"/>
      <c r="F81" s="329"/>
      <c r="G81" s="329">
        <v>1</v>
      </c>
      <c r="H81" s="329"/>
      <c r="I81" s="329"/>
      <c r="J81" s="373"/>
      <c r="K81" s="80"/>
    </row>
    <row r="82" spans="1:11" ht="15" customHeight="1" x14ac:dyDescent="0.25">
      <c r="A82" s="4">
        <v>8</v>
      </c>
      <c r="B82" s="335" t="s">
        <v>760</v>
      </c>
      <c r="C82" s="1138"/>
      <c r="D82" s="1139"/>
      <c r="E82" s="1140"/>
      <c r="F82" s="329"/>
      <c r="G82" s="329">
        <v>1</v>
      </c>
      <c r="H82" s="329"/>
      <c r="I82" s="329">
        <v>1</v>
      </c>
      <c r="J82" s="398"/>
      <c r="K82" s="80"/>
    </row>
    <row r="83" spans="1:11" s="284" customFormat="1" ht="15" customHeight="1" x14ac:dyDescent="0.3">
      <c r="A83" s="337"/>
      <c r="B83" s="1067" t="s">
        <v>761</v>
      </c>
      <c r="C83" s="1067"/>
      <c r="D83" s="1067"/>
      <c r="E83" s="1067"/>
      <c r="F83" s="330">
        <f>SUM(F75:F82)</f>
        <v>0</v>
      </c>
      <c r="G83" s="330">
        <f>SUM(G75:G82)</f>
        <v>8</v>
      </c>
      <c r="H83" s="330">
        <f>SUM(H75:H82)</f>
        <v>0</v>
      </c>
      <c r="I83" s="330">
        <f>SUM(I75:I82)</f>
        <v>1</v>
      </c>
      <c r="J83" s="399">
        <f>+F83+G83+H83+I83</f>
        <v>9</v>
      </c>
    </row>
    <row r="84" spans="1:11" ht="52.5" customHeight="1" x14ac:dyDescent="0.25">
      <c r="B84" s="603"/>
      <c r="C84" s="603"/>
      <c r="D84" s="603"/>
      <c r="E84" s="603"/>
      <c r="F84" s="603"/>
      <c r="G84" s="603"/>
      <c r="H84" s="603"/>
      <c r="I84" s="603"/>
      <c r="J84" s="603"/>
      <c r="K84" s="84"/>
    </row>
    <row r="85" spans="1:11" x14ac:dyDescent="0.25">
      <c r="B85" s="542" t="s">
        <v>466</v>
      </c>
      <c r="C85" s="542"/>
      <c r="D85" s="542"/>
      <c r="E85" s="542"/>
      <c r="F85" s="542"/>
      <c r="G85" s="542"/>
      <c r="H85" s="542"/>
      <c r="I85" s="352">
        <v>0.2</v>
      </c>
      <c r="J85" s="365">
        <f>(F96+H96)*I85/J96</f>
        <v>8.8888888888888892E-2</v>
      </c>
      <c r="K85" s="84"/>
    </row>
    <row r="86" spans="1:11" ht="15" customHeight="1" x14ac:dyDescent="0.25">
      <c r="B86" s="1110" t="s">
        <v>24</v>
      </c>
      <c r="C86" s="1110"/>
      <c r="D86" s="1110"/>
      <c r="E86" s="1110"/>
      <c r="F86" s="295" t="s">
        <v>25</v>
      </c>
      <c r="G86" s="295" t="s">
        <v>26</v>
      </c>
      <c r="H86" s="295" t="s">
        <v>27</v>
      </c>
      <c r="I86" s="295" t="s">
        <v>28</v>
      </c>
      <c r="J86" s="295" t="s">
        <v>29</v>
      </c>
      <c r="K86" s="84"/>
    </row>
    <row r="87" spans="1:11" ht="15" customHeight="1" x14ac:dyDescent="0.25">
      <c r="B87" s="295"/>
      <c r="C87" s="1159" t="s">
        <v>729</v>
      </c>
      <c r="D87" s="1159"/>
      <c r="E87" s="400" t="s">
        <v>730</v>
      </c>
      <c r="F87" s="295"/>
      <c r="G87" s="295"/>
      <c r="H87" s="295"/>
      <c r="I87" s="295"/>
      <c r="J87" s="295"/>
      <c r="K87" s="84"/>
    </row>
    <row r="88" spans="1:11" ht="92.4" x14ac:dyDescent="0.25">
      <c r="A88" s="4">
        <v>1</v>
      </c>
      <c r="B88" s="362" t="s">
        <v>762</v>
      </c>
      <c r="C88" s="1160"/>
      <c r="D88" s="1161"/>
      <c r="E88" s="401"/>
      <c r="F88" s="329">
        <v>1</v>
      </c>
      <c r="G88" s="329"/>
      <c r="H88" s="329"/>
      <c r="I88" s="329"/>
      <c r="J88" s="391" t="s">
        <v>812</v>
      </c>
      <c r="K88" s="84"/>
    </row>
    <row r="89" spans="1:11" ht="26.4" x14ac:dyDescent="0.25">
      <c r="A89" s="4">
        <v>2</v>
      </c>
      <c r="B89" s="362" t="s">
        <v>763</v>
      </c>
      <c r="C89" s="1156">
        <v>5</v>
      </c>
      <c r="D89" s="1156"/>
      <c r="E89" s="375"/>
      <c r="F89" s="329">
        <v>1</v>
      </c>
      <c r="G89" s="329"/>
      <c r="H89" s="329"/>
      <c r="I89" s="329"/>
      <c r="J89" s="391" t="s">
        <v>763</v>
      </c>
      <c r="K89" s="84"/>
    </row>
    <row r="90" spans="1:11" ht="39.6" x14ac:dyDescent="0.25">
      <c r="A90" s="4">
        <v>3</v>
      </c>
      <c r="B90" s="362" t="s">
        <v>764</v>
      </c>
      <c r="C90" s="1158">
        <v>4</v>
      </c>
      <c r="D90" s="1158"/>
      <c r="E90" s="363"/>
      <c r="F90" s="329">
        <v>1</v>
      </c>
      <c r="G90" s="329"/>
      <c r="H90" s="329"/>
      <c r="I90" s="329"/>
      <c r="J90" s="391" t="s">
        <v>764</v>
      </c>
      <c r="K90" s="84"/>
    </row>
    <row r="91" spans="1:11" ht="39.6" x14ac:dyDescent="0.25">
      <c r="A91" s="4">
        <v>4</v>
      </c>
      <c r="B91" s="362" t="s">
        <v>765</v>
      </c>
      <c r="C91" s="1158">
        <v>3</v>
      </c>
      <c r="D91" s="1158"/>
      <c r="E91" s="363"/>
      <c r="F91" s="329">
        <v>1</v>
      </c>
      <c r="G91" s="329"/>
      <c r="H91" s="329"/>
      <c r="I91" s="329"/>
      <c r="J91" s="391" t="s">
        <v>813</v>
      </c>
      <c r="K91" s="84"/>
    </row>
    <row r="92" spans="1:11" ht="29.25" customHeight="1" x14ac:dyDescent="0.25">
      <c r="A92" s="4">
        <v>5</v>
      </c>
      <c r="B92" s="362" t="s">
        <v>766</v>
      </c>
      <c r="C92" s="1158">
        <v>2</v>
      </c>
      <c r="D92" s="1158"/>
      <c r="E92" s="363"/>
      <c r="F92" s="329"/>
      <c r="G92" s="329">
        <v>1</v>
      </c>
      <c r="H92" s="329"/>
      <c r="I92" s="329"/>
      <c r="J92" s="391" t="s">
        <v>766</v>
      </c>
      <c r="K92" s="84"/>
    </row>
    <row r="93" spans="1:11" ht="52.8" x14ac:dyDescent="0.25">
      <c r="A93" s="4">
        <v>6</v>
      </c>
      <c r="B93" s="362" t="s">
        <v>767</v>
      </c>
      <c r="C93" s="1158">
        <v>1</v>
      </c>
      <c r="D93" s="1158"/>
      <c r="E93" s="363"/>
      <c r="F93" s="329"/>
      <c r="G93" s="374">
        <v>1</v>
      </c>
      <c r="H93" s="374"/>
      <c r="I93" s="374"/>
      <c r="J93" s="391" t="s">
        <v>767</v>
      </c>
      <c r="K93" s="84"/>
    </row>
    <row r="94" spans="1:11" ht="52.8" x14ac:dyDescent="0.25">
      <c r="A94" s="4">
        <v>7</v>
      </c>
      <c r="B94" s="362" t="s">
        <v>768</v>
      </c>
      <c r="C94" s="1156">
        <v>6</v>
      </c>
      <c r="D94" s="1156"/>
      <c r="E94" s="375"/>
      <c r="F94" s="329"/>
      <c r="G94" s="374">
        <v>1</v>
      </c>
      <c r="H94" s="374"/>
      <c r="I94" s="374"/>
      <c r="J94" s="391" t="s">
        <v>768</v>
      </c>
      <c r="K94" s="84"/>
    </row>
    <row r="95" spans="1:11" ht="66" x14ac:dyDescent="0.25">
      <c r="A95" s="4">
        <v>8</v>
      </c>
      <c r="B95" s="402" t="s">
        <v>769</v>
      </c>
      <c r="C95" s="1156">
        <v>7</v>
      </c>
      <c r="D95" s="1156"/>
      <c r="E95" s="375"/>
      <c r="F95" s="329"/>
      <c r="G95" s="374">
        <v>1</v>
      </c>
      <c r="H95" s="374"/>
      <c r="I95" s="374">
        <v>1</v>
      </c>
      <c r="J95" s="403" t="s">
        <v>769</v>
      </c>
      <c r="K95" s="84"/>
    </row>
    <row r="96" spans="1:11" s="284" customFormat="1" ht="15" customHeight="1" x14ac:dyDescent="0.3">
      <c r="A96" s="337"/>
      <c r="B96" s="376" t="s">
        <v>469</v>
      </c>
      <c r="C96" s="376"/>
      <c r="D96" s="376"/>
      <c r="E96" s="376"/>
      <c r="F96" s="404">
        <f>SUM(F88:F95)</f>
        <v>4</v>
      </c>
      <c r="G96" s="404">
        <f>SUM(G88:G95)</f>
        <v>4</v>
      </c>
      <c r="H96" s="404">
        <f>SUM(H88:H95)</f>
        <v>0</v>
      </c>
      <c r="I96" s="404">
        <f>SUM(I88:I95)</f>
        <v>1</v>
      </c>
      <c r="J96" s="405">
        <f>+F96+G96+H96+I96</f>
        <v>9</v>
      </c>
    </row>
    <row r="97" spans="1:11" ht="45" customHeight="1" x14ac:dyDescent="0.25">
      <c r="B97" s="1157" t="s">
        <v>787</v>
      </c>
      <c r="C97" s="1157"/>
      <c r="D97" s="1157"/>
      <c r="E97" s="1157"/>
      <c r="F97" s="1157"/>
      <c r="G97" s="1157"/>
      <c r="H97" s="1157"/>
      <c r="I97" s="1157"/>
      <c r="J97" s="1157"/>
      <c r="K97" s="351"/>
    </row>
    <row r="98" spans="1:11" x14ac:dyDescent="0.25">
      <c r="B98" s="542" t="s">
        <v>341</v>
      </c>
      <c r="C98" s="542"/>
      <c r="D98" s="542"/>
      <c r="E98" s="542"/>
      <c r="F98" s="542"/>
      <c r="G98" s="542"/>
      <c r="H98" s="542"/>
      <c r="I98" s="352">
        <v>0.05</v>
      </c>
      <c r="J98" s="365">
        <f>(F104+H104)*I98/J104</f>
        <v>0.04</v>
      </c>
      <c r="K98" s="84"/>
    </row>
    <row r="99" spans="1:11" ht="15" customHeight="1" x14ac:dyDescent="0.25">
      <c r="B99" s="1110" t="s">
        <v>24</v>
      </c>
      <c r="C99" s="1110"/>
      <c r="D99" s="1110"/>
      <c r="E99" s="1110"/>
      <c r="F99" s="295" t="s">
        <v>25</v>
      </c>
      <c r="G99" s="295" t="s">
        <v>26</v>
      </c>
      <c r="H99" s="295" t="s">
        <v>27</v>
      </c>
      <c r="I99" s="295" t="s">
        <v>28</v>
      </c>
      <c r="J99" s="295" t="s">
        <v>29</v>
      </c>
      <c r="K99" s="84"/>
    </row>
    <row r="100" spans="1:11" ht="15" customHeight="1" x14ac:dyDescent="0.25">
      <c r="A100" s="4">
        <v>1</v>
      </c>
      <c r="B100" s="1148" t="s">
        <v>661</v>
      </c>
      <c r="C100" s="1149"/>
      <c r="D100" s="1149"/>
      <c r="E100" s="1150"/>
      <c r="F100" s="329">
        <v>1</v>
      </c>
      <c r="G100" s="350"/>
      <c r="H100" s="350"/>
      <c r="I100" s="350"/>
      <c r="J100" s="391" t="s">
        <v>814</v>
      </c>
      <c r="K100" s="377"/>
    </row>
    <row r="101" spans="1:11" ht="15" customHeight="1" x14ac:dyDescent="0.25">
      <c r="A101" s="4">
        <v>2</v>
      </c>
      <c r="B101" s="1148" t="s">
        <v>770</v>
      </c>
      <c r="C101" s="1149"/>
      <c r="D101" s="1149"/>
      <c r="E101" s="1150"/>
      <c r="F101" s="329">
        <v>1</v>
      </c>
      <c r="G101" s="350"/>
      <c r="H101" s="350"/>
      <c r="I101" s="350"/>
      <c r="J101" s="391" t="s">
        <v>815</v>
      </c>
      <c r="K101" s="377"/>
    </row>
    <row r="102" spans="1:11" ht="15" customHeight="1" x14ac:dyDescent="0.25">
      <c r="A102" s="4">
        <v>3</v>
      </c>
      <c r="B102" s="1148" t="s">
        <v>816</v>
      </c>
      <c r="C102" s="1149"/>
      <c r="D102" s="1149"/>
      <c r="E102" s="1150"/>
      <c r="F102" s="329">
        <v>1</v>
      </c>
      <c r="G102" s="350"/>
      <c r="H102" s="350"/>
      <c r="I102" s="350"/>
      <c r="J102" s="391" t="s">
        <v>817</v>
      </c>
      <c r="K102" s="377"/>
    </row>
    <row r="103" spans="1:11" ht="15" customHeight="1" x14ac:dyDescent="0.25">
      <c r="A103" s="4">
        <v>4</v>
      </c>
      <c r="B103" s="1154" t="s">
        <v>771</v>
      </c>
      <c r="C103" s="1154"/>
      <c r="D103" s="1154"/>
      <c r="E103" s="1154"/>
      <c r="F103" s="329"/>
      <c r="G103" s="350">
        <v>1</v>
      </c>
      <c r="H103" s="350">
        <v>1</v>
      </c>
      <c r="I103" s="350"/>
      <c r="J103" s="391" t="s">
        <v>818</v>
      </c>
      <c r="K103" s="84"/>
    </row>
    <row r="104" spans="1:11" s="284" customFormat="1" ht="15" customHeight="1" x14ac:dyDescent="0.3">
      <c r="A104" s="337"/>
      <c r="B104" s="1075" t="s">
        <v>343</v>
      </c>
      <c r="C104" s="1075"/>
      <c r="D104" s="1075"/>
      <c r="E104" s="1075"/>
      <c r="F104" s="330">
        <f>SUM(F100:F103)</f>
        <v>3</v>
      </c>
      <c r="G104" s="330">
        <f>SUM(G100:G103)</f>
        <v>1</v>
      </c>
      <c r="H104" s="330">
        <f>SUM(H100:H103)</f>
        <v>1</v>
      </c>
      <c r="I104" s="330">
        <f>SUM(I100:I103)</f>
        <v>0</v>
      </c>
      <c r="J104" s="330">
        <f>+F104+G104+H104+I104</f>
        <v>5</v>
      </c>
    </row>
    <row r="105" spans="1:11" ht="45" customHeight="1" x14ac:dyDescent="0.25">
      <c r="B105" s="1155" t="s">
        <v>129</v>
      </c>
      <c r="C105" s="1155"/>
      <c r="D105" s="1155"/>
      <c r="E105" s="1155"/>
      <c r="F105" s="1155"/>
      <c r="G105" s="1155"/>
      <c r="H105" s="1155"/>
      <c r="I105" s="1155"/>
      <c r="J105" s="1155"/>
      <c r="K105" s="84"/>
    </row>
    <row r="106" spans="1:11" x14ac:dyDescent="0.25">
      <c r="B106" s="542" t="s">
        <v>772</v>
      </c>
      <c r="C106" s="542"/>
      <c r="D106" s="542"/>
      <c r="E106" s="542"/>
      <c r="F106" s="542"/>
      <c r="G106" s="542"/>
      <c r="H106" s="542"/>
      <c r="I106" s="352">
        <v>0.1</v>
      </c>
      <c r="J106" s="365">
        <f>(F115+H115)*I106/J115</f>
        <v>6.6666666666666666E-2</v>
      </c>
      <c r="K106" s="84"/>
    </row>
    <row r="107" spans="1:11" ht="15" customHeight="1" x14ac:dyDescent="0.25">
      <c r="B107" s="1110" t="s">
        <v>24</v>
      </c>
      <c r="C107" s="1110"/>
      <c r="D107" s="1110"/>
      <c r="E107" s="1110"/>
      <c r="F107" s="295" t="s">
        <v>25</v>
      </c>
      <c r="G107" s="295" t="s">
        <v>26</v>
      </c>
      <c r="H107" s="295" t="s">
        <v>27</v>
      </c>
      <c r="I107" s="295" t="s">
        <v>28</v>
      </c>
      <c r="J107" s="295" t="s">
        <v>29</v>
      </c>
      <c r="K107" s="84"/>
    </row>
    <row r="108" spans="1:11" ht="53.25" customHeight="1" x14ac:dyDescent="0.25">
      <c r="A108" s="4">
        <v>1</v>
      </c>
      <c r="B108" s="1148" t="s">
        <v>773</v>
      </c>
      <c r="C108" s="1149"/>
      <c r="D108" s="1149"/>
      <c r="E108" s="1150"/>
      <c r="F108" s="329">
        <v>1</v>
      </c>
      <c r="G108" s="350"/>
      <c r="H108" s="350"/>
      <c r="I108" s="350"/>
      <c r="J108" s="406" t="s">
        <v>773</v>
      </c>
      <c r="K108" s="84"/>
    </row>
    <row r="109" spans="1:11" ht="37.5" customHeight="1" x14ac:dyDescent="0.25">
      <c r="A109" s="4">
        <v>2</v>
      </c>
      <c r="B109" s="1148" t="s">
        <v>774</v>
      </c>
      <c r="C109" s="1149"/>
      <c r="D109" s="1149"/>
      <c r="E109" s="1150"/>
      <c r="F109" s="329">
        <v>1</v>
      </c>
      <c r="G109" s="350"/>
      <c r="H109" s="350"/>
      <c r="I109" s="350"/>
      <c r="J109" s="406" t="s">
        <v>774</v>
      </c>
      <c r="K109" s="84"/>
    </row>
    <row r="110" spans="1:11" ht="37.5" customHeight="1" x14ac:dyDescent="0.25">
      <c r="A110" s="4">
        <v>4</v>
      </c>
      <c r="B110" s="1151" t="s">
        <v>775</v>
      </c>
      <c r="C110" s="1152"/>
      <c r="D110" s="1152"/>
      <c r="E110" s="1153"/>
      <c r="F110" s="292">
        <v>1</v>
      </c>
      <c r="G110" s="378"/>
      <c r="H110" s="378"/>
      <c r="I110" s="378"/>
      <c r="J110" s="406" t="s">
        <v>819</v>
      </c>
      <c r="K110" s="80"/>
    </row>
    <row r="111" spans="1:11" ht="37.5" customHeight="1" x14ac:dyDescent="0.25">
      <c r="A111" s="4">
        <v>5</v>
      </c>
      <c r="B111" s="1151" t="s">
        <v>776</v>
      </c>
      <c r="C111" s="1152"/>
      <c r="D111" s="1152"/>
      <c r="E111" s="1153"/>
      <c r="F111" s="292">
        <v>1</v>
      </c>
      <c r="G111" s="378"/>
      <c r="H111" s="378"/>
      <c r="I111" s="378"/>
      <c r="J111" s="406" t="s">
        <v>820</v>
      </c>
      <c r="K111" s="84"/>
    </row>
    <row r="112" spans="1:11" ht="37.5" customHeight="1" x14ac:dyDescent="0.25">
      <c r="A112" s="4">
        <v>6</v>
      </c>
      <c r="B112" s="1154" t="s">
        <v>777</v>
      </c>
      <c r="C112" s="1154"/>
      <c r="D112" s="1154"/>
      <c r="E112" s="1154"/>
      <c r="F112" s="329"/>
      <c r="G112" s="350"/>
      <c r="H112" s="350"/>
      <c r="I112" s="350"/>
      <c r="J112" s="406" t="s">
        <v>821</v>
      </c>
      <c r="K112" s="84"/>
    </row>
    <row r="113" spans="1:11" ht="37.5" customHeight="1" x14ac:dyDescent="0.25">
      <c r="A113" s="4">
        <v>7</v>
      </c>
      <c r="B113" s="1154" t="s">
        <v>778</v>
      </c>
      <c r="C113" s="1154"/>
      <c r="D113" s="1154"/>
      <c r="E113" s="1154"/>
      <c r="F113" s="329"/>
      <c r="G113" s="350">
        <v>1</v>
      </c>
      <c r="H113" s="350"/>
      <c r="I113" s="350"/>
      <c r="J113" s="406" t="s">
        <v>822</v>
      </c>
      <c r="K113" s="84"/>
    </row>
    <row r="114" spans="1:11" ht="21.75" customHeight="1" x14ac:dyDescent="0.25">
      <c r="A114" s="4">
        <v>8</v>
      </c>
      <c r="B114" s="3" t="s">
        <v>600</v>
      </c>
      <c r="F114" s="329"/>
      <c r="G114" s="350">
        <v>1</v>
      </c>
      <c r="H114" s="350"/>
      <c r="I114" s="350"/>
      <c r="J114" s="406"/>
      <c r="K114" s="84"/>
    </row>
    <row r="115" spans="1:11" s="321" customFormat="1" ht="18" customHeight="1" x14ac:dyDescent="0.25">
      <c r="A115" s="342"/>
      <c r="B115" s="1147" t="s">
        <v>353</v>
      </c>
      <c r="C115" s="1147"/>
      <c r="D115" s="1147"/>
      <c r="E115" s="1147"/>
      <c r="F115" s="407">
        <f>SUM(F108:F114)</f>
        <v>4</v>
      </c>
      <c r="G115" s="407">
        <f>SUM(G108:G114)</f>
        <v>2</v>
      </c>
      <c r="H115" s="407">
        <f>SUM(H108:H114)</f>
        <v>0</v>
      </c>
      <c r="I115" s="407">
        <f>SUM(I108:I114)</f>
        <v>0</v>
      </c>
      <c r="J115" s="408">
        <f>+F115+G115+H115+I115</f>
        <v>6</v>
      </c>
      <c r="K115" s="284"/>
    </row>
    <row r="116" spans="1:11" ht="45" customHeight="1" x14ac:dyDescent="0.25">
      <c r="B116" s="603" t="s">
        <v>787</v>
      </c>
      <c r="C116" s="603"/>
      <c r="D116" s="603"/>
      <c r="E116" s="603"/>
      <c r="F116" s="603"/>
      <c r="G116" s="603"/>
      <c r="H116" s="603"/>
      <c r="I116" s="603"/>
      <c r="J116" s="603"/>
      <c r="K116" s="84"/>
    </row>
    <row r="117" spans="1:11" x14ac:dyDescent="0.25">
      <c r="B117" s="542" t="s">
        <v>602</v>
      </c>
      <c r="C117" s="542"/>
      <c r="D117" s="542"/>
      <c r="E117" s="542"/>
      <c r="F117" s="542"/>
      <c r="G117" s="542"/>
      <c r="H117" s="542"/>
      <c r="I117" s="352">
        <v>0.15</v>
      </c>
      <c r="J117" s="365">
        <f>(F122+H122)*I117/J122</f>
        <v>0.11249999999999999</v>
      </c>
      <c r="K117" s="84"/>
    </row>
    <row r="118" spans="1:11" ht="15" customHeight="1" x14ac:dyDescent="0.25">
      <c r="B118" s="1110" t="s">
        <v>24</v>
      </c>
      <c r="C118" s="1110"/>
      <c r="D118" s="1110"/>
      <c r="E118" s="1110"/>
      <c r="F118" s="295" t="s">
        <v>25</v>
      </c>
      <c r="G118" s="295" t="s">
        <v>26</v>
      </c>
      <c r="H118" s="295" t="s">
        <v>27</v>
      </c>
      <c r="I118" s="295" t="s">
        <v>28</v>
      </c>
      <c r="J118" s="295" t="s">
        <v>29</v>
      </c>
      <c r="K118" s="84"/>
    </row>
    <row r="119" spans="1:11" ht="45.75" customHeight="1" x14ac:dyDescent="0.25">
      <c r="A119" s="4">
        <v>1</v>
      </c>
      <c r="B119" s="1148" t="s">
        <v>779</v>
      </c>
      <c r="C119" s="1149"/>
      <c r="D119" s="1149"/>
      <c r="E119" s="1150"/>
      <c r="F119" s="329">
        <v>1</v>
      </c>
      <c r="G119" s="350"/>
      <c r="H119" s="350"/>
      <c r="I119" s="350"/>
      <c r="J119" s="406" t="s">
        <v>779</v>
      </c>
      <c r="K119" s="84"/>
    </row>
    <row r="120" spans="1:11" ht="57" customHeight="1" x14ac:dyDescent="0.25">
      <c r="A120" s="4">
        <v>2</v>
      </c>
      <c r="B120" s="1148" t="s">
        <v>780</v>
      </c>
      <c r="C120" s="1149"/>
      <c r="D120" s="1149"/>
      <c r="E120" s="1150"/>
      <c r="F120" s="329">
        <v>1</v>
      </c>
      <c r="G120" s="350"/>
      <c r="H120" s="350"/>
      <c r="I120" s="350">
        <v>1</v>
      </c>
      <c r="J120" s="409" t="s">
        <v>780</v>
      </c>
      <c r="K120" s="84"/>
    </row>
    <row r="121" spans="1:11" ht="57" customHeight="1" x14ac:dyDescent="0.25">
      <c r="A121" s="4">
        <v>3</v>
      </c>
      <c r="B121" s="410" t="s">
        <v>609</v>
      </c>
      <c r="C121" s="379"/>
      <c r="D121" s="379"/>
      <c r="E121" s="380"/>
      <c r="F121" s="329"/>
      <c r="G121" s="350"/>
      <c r="H121" s="350">
        <v>1</v>
      </c>
      <c r="I121" s="350"/>
      <c r="J121" s="373"/>
      <c r="K121" s="84"/>
    </row>
    <row r="122" spans="1:11" s="321" customFormat="1" ht="15" customHeight="1" x14ac:dyDescent="0.25">
      <c r="A122" s="342"/>
      <c r="B122" s="1144" t="s">
        <v>363</v>
      </c>
      <c r="C122" s="1145"/>
      <c r="D122" s="1145"/>
      <c r="E122" s="1146"/>
      <c r="F122" s="407">
        <f>SUM(F119:F121)</f>
        <v>2</v>
      </c>
      <c r="G122" s="407">
        <f>SUM(G119:G121)</f>
        <v>0</v>
      </c>
      <c r="H122" s="407">
        <f>SUM(H119:H121)</f>
        <v>1</v>
      </c>
      <c r="I122" s="407">
        <f>SUM(I119:I121)</f>
        <v>1</v>
      </c>
      <c r="J122" s="408">
        <f>+F122+G122+H122+I122</f>
        <v>4</v>
      </c>
    </row>
    <row r="123" spans="1:11" ht="45" customHeight="1" x14ac:dyDescent="0.25">
      <c r="B123" s="603" t="s">
        <v>787</v>
      </c>
      <c r="C123" s="603"/>
      <c r="D123" s="603"/>
      <c r="E123" s="603"/>
      <c r="F123" s="603"/>
      <c r="G123" s="603"/>
      <c r="H123" s="603"/>
      <c r="I123" s="603"/>
      <c r="J123" s="603"/>
    </row>
    <row r="124" spans="1:11" x14ac:dyDescent="0.25">
      <c r="B124" s="643" t="s">
        <v>718</v>
      </c>
      <c r="C124" s="643"/>
      <c r="D124" s="643"/>
      <c r="E124" s="643"/>
      <c r="F124" s="643"/>
      <c r="G124" s="643"/>
      <c r="H124" s="643"/>
      <c r="I124" s="643"/>
      <c r="J124" s="365"/>
    </row>
    <row r="125" spans="1:11" ht="15" customHeight="1" x14ac:dyDescent="0.25">
      <c r="B125" s="1110" t="s">
        <v>24</v>
      </c>
      <c r="C125" s="1110"/>
      <c r="D125" s="1110"/>
      <c r="E125" s="1110"/>
      <c r="F125" s="295" t="s">
        <v>25</v>
      </c>
      <c r="G125" s="295" t="s">
        <v>26</v>
      </c>
      <c r="H125" s="295" t="s">
        <v>27</v>
      </c>
      <c r="I125" s="295" t="s">
        <v>28</v>
      </c>
      <c r="J125" s="295" t="s">
        <v>29</v>
      </c>
    </row>
    <row r="126" spans="1:11" ht="15" customHeight="1" x14ac:dyDescent="0.25">
      <c r="B126" s="1138"/>
      <c r="C126" s="1139"/>
      <c r="D126" s="1139"/>
      <c r="E126" s="1140"/>
      <c r="F126" s="350"/>
      <c r="G126" s="350"/>
      <c r="H126" s="350"/>
      <c r="I126" s="350"/>
      <c r="J126" s="381"/>
    </row>
    <row r="127" spans="1:11" ht="15" customHeight="1" x14ac:dyDescent="0.25">
      <c r="B127" s="1138"/>
      <c r="C127" s="1139"/>
      <c r="D127" s="1139"/>
      <c r="E127" s="1140"/>
      <c r="F127" s="350"/>
      <c r="G127" s="350"/>
      <c r="H127" s="350"/>
      <c r="I127" s="350"/>
      <c r="J127" s="381"/>
    </row>
    <row r="128" spans="1:11" ht="15" customHeight="1" x14ac:dyDescent="0.25">
      <c r="B128" s="1138"/>
      <c r="C128" s="1139"/>
      <c r="D128" s="1139"/>
      <c r="E128" s="1140"/>
      <c r="F128" s="350"/>
      <c r="G128" s="350"/>
      <c r="H128" s="350"/>
      <c r="I128" s="350"/>
      <c r="J128" s="381"/>
    </row>
    <row r="129" spans="2:10" ht="45" customHeight="1" x14ac:dyDescent="0.25">
      <c r="B129" s="603" t="s">
        <v>83</v>
      </c>
      <c r="C129" s="603"/>
      <c r="D129" s="603"/>
      <c r="E129" s="603"/>
      <c r="F129" s="603"/>
      <c r="G129" s="603"/>
      <c r="H129" s="603"/>
      <c r="I129" s="603"/>
      <c r="J129" s="365"/>
    </row>
    <row r="130" spans="2:10" x14ac:dyDescent="0.25">
      <c r="B130" s="1141" t="s">
        <v>232</v>
      </c>
      <c r="C130" s="1142"/>
      <c r="D130" s="1142"/>
      <c r="E130" s="1142"/>
      <c r="F130" s="1142"/>
      <c r="G130" s="1142"/>
      <c r="H130" s="1142"/>
      <c r="I130" s="1142"/>
      <c r="J130" s="1143"/>
    </row>
    <row r="131" spans="2:10" x14ac:dyDescent="0.25">
      <c r="B131" s="382" t="s">
        <v>233</v>
      </c>
      <c r="C131" s="1137" t="s">
        <v>823</v>
      </c>
      <c r="D131" s="1137"/>
      <c r="E131" s="1137"/>
      <c r="F131" s="1137"/>
      <c r="G131" s="1137"/>
      <c r="H131" s="1137"/>
      <c r="I131" s="1137"/>
      <c r="J131" s="1137"/>
    </row>
    <row r="132" spans="2:10" x14ac:dyDescent="0.25">
      <c r="B132" s="382" t="s">
        <v>824</v>
      </c>
      <c r="C132" s="1137" t="s">
        <v>612</v>
      </c>
      <c r="D132" s="1137"/>
      <c r="E132" s="1137"/>
      <c r="F132" s="1137"/>
      <c r="G132" s="1137"/>
      <c r="H132" s="1137"/>
      <c r="I132" s="1137"/>
      <c r="J132" s="1137"/>
    </row>
    <row r="133" spans="2:10" x14ac:dyDescent="0.25">
      <c r="B133" s="382" t="s">
        <v>781</v>
      </c>
      <c r="C133" s="1137" t="s">
        <v>825</v>
      </c>
      <c r="D133" s="1137"/>
      <c r="E133" s="1137"/>
      <c r="F133" s="1137"/>
      <c r="G133" s="1137"/>
      <c r="H133" s="1137"/>
      <c r="I133" s="1137"/>
      <c r="J133" s="1137"/>
    </row>
    <row r="134" spans="2:10" ht="27" customHeight="1" x14ac:dyDescent="0.25">
      <c r="B134" s="382" t="s">
        <v>782</v>
      </c>
      <c r="C134" s="1137" t="s">
        <v>826</v>
      </c>
      <c r="D134" s="1137"/>
      <c r="E134" s="1137"/>
      <c r="F134" s="1137"/>
      <c r="G134" s="1137"/>
      <c r="H134" s="1137"/>
      <c r="I134" s="1137"/>
      <c r="J134" s="1137"/>
    </row>
  </sheetData>
  <mergeCells count="145">
    <mergeCell ref="C11:J11"/>
    <mergeCell ref="C12:J12"/>
    <mergeCell ref="C13:J13"/>
    <mergeCell ref="C14:J14"/>
    <mergeCell ref="C15:J15"/>
    <mergeCell ref="C16:J16"/>
    <mergeCell ref="D1:K1"/>
    <mergeCell ref="C2:J4"/>
    <mergeCell ref="C5:K5"/>
    <mergeCell ref="B6:K6"/>
    <mergeCell ref="B7:J7"/>
    <mergeCell ref="B8:B10"/>
    <mergeCell ref="B23:E23"/>
    <mergeCell ref="B24:E24"/>
    <mergeCell ref="B25:E25"/>
    <mergeCell ref="B26:E26"/>
    <mergeCell ref="B27:E27"/>
    <mergeCell ref="B28:J28"/>
    <mergeCell ref="B17:J17"/>
    <mergeCell ref="B18:H18"/>
    <mergeCell ref="B19:E19"/>
    <mergeCell ref="B20:E20"/>
    <mergeCell ref="B21:E21"/>
    <mergeCell ref="B22:E22"/>
    <mergeCell ref="C34:D34"/>
    <mergeCell ref="C35:D35"/>
    <mergeCell ref="C36:D36"/>
    <mergeCell ref="C37:D37"/>
    <mergeCell ref="C38:D38"/>
    <mergeCell ref="C39:D39"/>
    <mergeCell ref="B29:H29"/>
    <mergeCell ref="B30:E30"/>
    <mergeCell ref="C31:D31"/>
    <mergeCell ref="F31:I31"/>
    <mergeCell ref="C32:D32"/>
    <mergeCell ref="C33:D33"/>
    <mergeCell ref="C46:D46"/>
    <mergeCell ref="C47:D47"/>
    <mergeCell ref="C48:D48"/>
    <mergeCell ref="C49:D49"/>
    <mergeCell ref="C50:D50"/>
    <mergeCell ref="B51:E51"/>
    <mergeCell ref="C40:D40"/>
    <mergeCell ref="C41:D41"/>
    <mergeCell ref="C42:D42"/>
    <mergeCell ref="C43:D43"/>
    <mergeCell ref="C44:D44"/>
    <mergeCell ref="C45:D45"/>
    <mergeCell ref="B58:E58"/>
    <mergeCell ref="B59:J59"/>
    <mergeCell ref="B60:H60"/>
    <mergeCell ref="C61:E61"/>
    <mergeCell ref="F61:H61"/>
    <mergeCell ref="I61:J61"/>
    <mergeCell ref="B52:J52"/>
    <mergeCell ref="B53:H53"/>
    <mergeCell ref="B54:E54"/>
    <mergeCell ref="B55:E55"/>
    <mergeCell ref="B56:E56"/>
    <mergeCell ref="B57:E57"/>
    <mergeCell ref="C64:E64"/>
    <mergeCell ref="F64:H64"/>
    <mergeCell ref="I64:J64"/>
    <mergeCell ref="C65:E65"/>
    <mergeCell ref="F65:H65"/>
    <mergeCell ref="I65:J65"/>
    <mergeCell ref="C62:E62"/>
    <mergeCell ref="F62:H62"/>
    <mergeCell ref="I62:J62"/>
    <mergeCell ref="C63:E63"/>
    <mergeCell ref="F63:H63"/>
    <mergeCell ref="I63:J63"/>
    <mergeCell ref="C68:E68"/>
    <mergeCell ref="F68:H68"/>
    <mergeCell ref="I68:J68"/>
    <mergeCell ref="C69:E69"/>
    <mergeCell ref="F69:H69"/>
    <mergeCell ref="I69:J69"/>
    <mergeCell ref="C66:E66"/>
    <mergeCell ref="F66:H66"/>
    <mergeCell ref="I66:J66"/>
    <mergeCell ref="C67:E67"/>
    <mergeCell ref="F67:H67"/>
    <mergeCell ref="I67:J67"/>
    <mergeCell ref="C77:E77"/>
    <mergeCell ref="C78:E78"/>
    <mergeCell ref="C79:E79"/>
    <mergeCell ref="C80:E80"/>
    <mergeCell ref="C81:E81"/>
    <mergeCell ref="C82:E82"/>
    <mergeCell ref="B70:E71"/>
    <mergeCell ref="B72:J72"/>
    <mergeCell ref="B73:H73"/>
    <mergeCell ref="C74:E74"/>
    <mergeCell ref="C75:E75"/>
    <mergeCell ref="C76:E76"/>
    <mergeCell ref="C89:D89"/>
    <mergeCell ref="C90:D90"/>
    <mergeCell ref="C91:D91"/>
    <mergeCell ref="C92:D92"/>
    <mergeCell ref="C93:D93"/>
    <mergeCell ref="C94:D94"/>
    <mergeCell ref="B83:E83"/>
    <mergeCell ref="B84:J84"/>
    <mergeCell ref="B85:H85"/>
    <mergeCell ref="B86:E86"/>
    <mergeCell ref="C87:D87"/>
    <mergeCell ref="C88:D88"/>
    <mergeCell ref="B102:E102"/>
    <mergeCell ref="B103:E103"/>
    <mergeCell ref="B104:E104"/>
    <mergeCell ref="B105:J105"/>
    <mergeCell ref="B106:H106"/>
    <mergeCell ref="B107:E107"/>
    <mergeCell ref="C95:D95"/>
    <mergeCell ref="B97:J97"/>
    <mergeCell ref="B98:H98"/>
    <mergeCell ref="B99:E99"/>
    <mergeCell ref="B100:E100"/>
    <mergeCell ref="B101:E101"/>
    <mergeCell ref="B115:E115"/>
    <mergeCell ref="B116:J116"/>
    <mergeCell ref="B117:H117"/>
    <mergeCell ref="B118:E118"/>
    <mergeCell ref="B119:E119"/>
    <mergeCell ref="B120:E120"/>
    <mergeCell ref="B108:E108"/>
    <mergeCell ref="B109:E109"/>
    <mergeCell ref="B110:E110"/>
    <mergeCell ref="B111:E111"/>
    <mergeCell ref="B112:E112"/>
    <mergeCell ref="B113:E113"/>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93"/>
      <c r="D1" s="666" t="s">
        <v>0</v>
      </c>
      <c r="E1" s="666"/>
      <c r="F1" s="666"/>
      <c r="G1" s="666"/>
      <c r="H1" s="666"/>
      <c r="I1" s="666"/>
      <c r="J1" s="666"/>
      <c r="K1" s="666"/>
    </row>
    <row r="2" spans="1:256" ht="14.25" customHeight="1" x14ac:dyDescent="0.25">
      <c r="A2" s="1"/>
      <c r="B2" s="1"/>
      <c r="C2" s="1193"/>
      <c r="D2" s="666"/>
      <c r="E2" s="666"/>
      <c r="F2" s="666"/>
      <c r="G2" s="666"/>
      <c r="H2" s="666"/>
      <c r="I2" s="666"/>
      <c r="J2" s="666"/>
      <c r="K2" s="666"/>
    </row>
    <row r="3" spans="1:256" ht="14.25" customHeight="1" x14ac:dyDescent="0.25">
      <c r="A3" s="1"/>
      <c r="B3" s="1"/>
      <c r="C3" s="1193"/>
      <c r="D3" s="666"/>
      <c r="E3" s="666"/>
      <c r="F3" s="666"/>
      <c r="G3" s="666"/>
      <c r="H3" s="666"/>
      <c r="I3" s="666"/>
      <c r="J3" s="666"/>
      <c r="K3" s="666"/>
    </row>
    <row r="4" spans="1:256" ht="14.25" customHeight="1" x14ac:dyDescent="0.25">
      <c r="A4" s="1"/>
      <c r="B4" s="1"/>
      <c r="C4" s="1193"/>
      <c r="D4" s="529"/>
      <c r="E4" s="529"/>
      <c r="F4" s="529"/>
      <c r="G4" s="529"/>
      <c r="H4" s="529"/>
      <c r="I4" s="529"/>
      <c r="J4" s="529"/>
      <c r="K4" s="123"/>
    </row>
    <row r="5" spans="1:256" ht="23.25" customHeight="1" x14ac:dyDescent="0.25">
      <c r="A5" s="1"/>
      <c r="B5" s="1"/>
      <c r="C5" s="529"/>
      <c r="D5" s="529"/>
      <c r="E5" s="529"/>
      <c r="F5" s="529"/>
      <c r="G5" s="529"/>
      <c r="H5" s="529"/>
      <c r="I5" s="529"/>
      <c r="J5" s="529"/>
      <c r="K5" s="123"/>
    </row>
    <row r="6" spans="1:256" s="122" customFormat="1" ht="27" customHeight="1" x14ac:dyDescent="0.25">
      <c r="A6" s="124"/>
      <c r="B6" s="124"/>
      <c r="C6" s="1231" t="s">
        <v>827</v>
      </c>
      <c r="D6" s="1232"/>
      <c r="E6" s="1232"/>
      <c r="F6" s="1232"/>
      <c r="G6" s="1232"/>
      <c r="H6" s="1232"/>
      <c r="I6" s="1232"/>
      <c r="J6" s="1232"/>
      <c r="K6" s="1232"/>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1"/>
    </row>
    <row r="7" spans="1:256" s="122" customFormat="1" ht="14.25" customHeight="1" x14ac:dyDescent="0.25">
      <c r="A7" s="124"/>
      <c r="B7" s="124"/>
      <c r="C7" s="346" t="s">
        <v>828</v>
      </c>
      <c r="D7" s="1229" t="s">
        <v>829</v>
      </c>
      <c r="E7" s="1230"/>
      <c r="F7" s="1230"/>
      <c r="G7" s="1230"/>
      <c r="H7" s="1230"/>
      <c r="I7" s="1230"/>
      <c r="J7" s="1230"/>
      <c r="K7" s="123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1"/>
    </row>
    <row r="8" spans="1:256" s="122" customFormat="1" ht="14.25" customHeight="1" x14ac:dyDescent="0.25">
      <c r="A8" s="124"/>
      <c r="B8" s="124"/>
      <c r="C8" s="411" t="s">
        <v>467</v>
      </c>
      <c r="D8" s="1222" t="s">
        <v>830</v>
      </c>
      <c r="E8" s="1223"/>
      <c r="F8" s="1223"/>
      <c r="G8" s="1223"/>
      <c r="H8" s="1223"/>
      <c r="I8" s="1224"/>
      <c r="J8" s="1225" t="s">
        <v>462</v>
      </c>
      <c r="K8" s="1225"/>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1"/>
    </row>
    <row r="9" spans="1:256" s="122" customFormat="1" ht="14.25" customHeight="1" x14ac:dyDescent="0.25">
      <c r="A9" s="124"/>
      <c r="B9" s="124"/>
      <c r="C9" s="1226" t="s">
        <v>831</v>
      </c>
      <c r="D9" s="1227"/>
      <c r="E9" s="1228"/>
      <c r="F9" s="412" t="s">
        <v>25</v>
      </c>
      <c r="G9" s="412" t="s">
        <v>26</v>
      </c>
      <c r="H9" s="412" t="s">
        <v>27</v>
      </c>
      <c r="I9" s="413" t="s">
        <v>28</v>
      </c>
      <c r="J9" s="1225"/>
      <c r="K9" s="1225"/>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1"/>
    </row>
    <row r="10" spans="1:256" ht="44.25" customHeight="1" x14ac:dyDescent="0.25">
      <c r="A10" s="4">
        <v>1</v>
      </c>
      <c r="B10" s="1209" t="s">
        <v>832</v>
      </c>
      <c r="C10" s="1172" t="s">
        <v>833</v>
      </c>
      <c r="D10" s="1173"/>
      <c r="E10" s="1206"/>
      <c r="F10" s="375"/>
      <c r="G10" s="375">
        <v>1</v>
      </c>
      <c r="H10" s="375"/>
      <c r="I10" s="375"/>
      <c r="J10" s="1207" t="s">
        <v>834</v>
      </c>
      <c r="K10" s="1208"/>
      <c r="L10" s="344"/>
      <c r="M10" s="344"/>
    </row>
    <row r="11" spans="1:256" ht="44.1" customHeight="1" x14ac:dyDescent="0.25">
      <c r="A11" s="4">
        <v>2</v>
      </c>
      <c r="B11" s="1209"/>
      <c r="C11" s="1172" t="s">
        <v>835</v>
      </c>
      <c r="D11" s="1173"/>
      <c r="E11" s="1206"/>
      <c r="F11" s="375">
        <v>1</v>
      </c>
      <c r="G11" s="375"/>
      <c r="H11" s="375"/>
      <c r="I11" s="375"/>
      <c r="J11" s="1159" t="s">
        <v>836</v>
      </c>
      <c r="K11" s="1159"/>
    </row>
    <row r="12" spans="1:256" ht="96.75" customHeight="1" x14ac:dyDescent="0.25">
      <c r="A12" s="4">
        <v>3</v>
      </c>
      <c r="B12" s="1209"/>
      <c r="C12" s="1172" t="s">
        <v>837</v>
      </c>
      <c r="D12" s="1173"/>
      <c r="E12" s="1206"/>
      <c r="F12" s="375">
        <v>1</v>
      </c>
      <c r="G12" s="375"/>
      <c r="H12" s="375"/>
      <c r="I12" s="375"/>
      <c r="J12" s="1159" t="s">
        <v>838</v>
      </c>
      <c r="K12" s="1159"/>
    </row>
    <row r="13" spans="1:256" ht="70.5" customHeight="1" x14ac:dyDescent="0.25">
      <c r="A13" s="4">
        <v>4</v>
      </c>
      <c r="B13" s="1209"/>
      <c r="C13" s="1172" t="s">
        <v>839</v>
      </c>
      <c r="D13" s="1173"/>
      <c r="E13" s="1206"/>
      <c r="F13" s="375">
        <v>1</v>
      </c>
      <c r="G13" s="375"/>
      <c r="H13" s="375"/>
      <c r="I13" s="375"/>
      <c r="J13" s="1159" t="s">
        <v>840</v>
      </c>
      <c r="K13" s="1159"/>
    </row>
    <row r="14" spans="1:256" ht="72" customHeight="1" x14ac:dyDescent="0.25">
      <c r="A14" s="4">
        <v>5</v>
      </c>
      <c r="B14" s="1209" t="s">
        <v>841</v>
      </c>
      <c r="C14" s="1172" t="s">
        <v>842</v>
      </c>
      <c r="D14" s="1173"/>
      <c r="E14" s="1206"/>
      <c r="F14" s="375"/>
      <c r="G14" s="375">
        <v>1</v>
      </c>
      <c r="H14" s="375"/>
      <c r="I14" s="375"/>
      <c r="J14" s="1159" t="s">
        <v>843</v>
      </c>
      <c r="K14" s="1159"/>
    </row>
    <row r="15" spans="1:256" ht="30" customHeight="1" x14ac:dyDescent="0.25">
      <c r="A15" s="4">
        <v>6</v>
      </c>
      <c r="B15" s="1209"/>
      <c r="C15" s="1172" t="s">
        <v>844</v>
      </c>
      <c r="D15" s="1173"/>
      <c r="E15" s="1206"/>
      <c r="F15" s="375">
        <v>1</v>
      </c>
      <c r="G15" s="375"/>
      <c r="H15" s="375"/>
      <c r="I15" s="375"/>
      <c r="J15" s="1159" t="s">
        <v>845</v>
      </c>
      <c r="K15" s="1159"/>
    </row>
    <row r="16" spans="1:256" ht="24.9" customHeight="1" x14ac:dyDescent="0.25">
      <c r="A16" s="4">
        <v>7</v>
      </c>
      <c r="B16" s="1209"/>
      <c r="C16" s="1213" t="s">
        <v>846</v>
      </c>
      <c r="D16" s="1213"/>
      <c r="E16" s="1213"/>
      <c r="F16" s="375">
        <v>1</v>
      </c>
      <c r="G16" s="375"/>
      <c r="H16" s="375"/>
      <c r="I16" s="375"/>
      <c r="J16" s="1156" t="s">
        <v>847</v>
      </c>
      <c r="K16" s="1156"/>
    </row>
    <row r="17" spans="1:11" ht="24.9" customHeight="1" x14ac:dyDescent="0.25">
      <c r="A17" s="4">
        <v>8</v>
      </c>
      <c r="B17" s="1209"/>
      <c r="C17" s="1213" t="s">
        <v>848</v>
      </c>
      <c r="D17" s="1213"/>
      <c r="E17" s="1213"/>
      <c r="F17" s="375">
        <v>1</v>
      </c>
      <c r="G17" s="375"/>
      <c r="H17" s="375"/>
      <c r="I17" s="375"/>
      <c r="J17" s="1156" t="s">
        <v>847</v>
      </c>
      <c r="K17" s="1156"/>
    </row>
    <row r="18" spans="1:11" ht="31.5" customHeight="1" x14ac:dyDescent="0.25">
      <c r="A18" s="4">
        <v>9</v>
      </c>
      <c r="B18" s="1209"/>
      <c r="C18" s="1220" t="s">
        <v>849</v>
      </c>
      <c r="D18" s="1220"/>
      <c r="E18" s="1220"/>
      <c r="F18" s="375">
        <v>1</v>
      </c>
      <c r="G18" s="375"/>
      <c r="H18" s="375"/>
      <c r="I18" s="375"/>
      <c r="J18" s="1207" t="s">
        <v>850</v>
      </c>
      <c r="K18" s="1208"/>
    </row>
    <row r="19" spans="1:11" ht="23.1" customHeight="1" x14ac:dyDescent="0.25">
      <c r="A19" s="4">
        <v>10</v>
      </c>
      <c r="B19" s="1209"/>
      <c r="C19" s="1220" t="s">
        <v>851</v>
      </c>
      <c r="D19" s="1220"/>
      <c r="E19" s="1220"/>
      <c r="F19" s="375"/>
      <c r="G19" s="375">
        <v>1</v>
      </c>
      <c r="H19" s="375"/>
      <c r="I19" s="375"/>
      <c r="J19" s="1159" t="s">
        <v>852</v>
      </c>
      <c r="K19" s="1159"/>
    </row>
    <row r="20" spans="1:11" ht="26.1" customHeight="1" x14ac:dyDescent="0.25">
      <c r="A20" s="4">
        <v>11</v>
      </c>
      <c r="B20" s="1209"/>
      <c r="C20" s="1217" t="s">
        <v>853</v>
      </c>
      <c r="D20" s="1218"/>
      <c r="E20" s="1219"/>
      <c r="F20" s="375">
        <v>1</v>
      </c>
      <c r="G20" s="375"/>
      <c r="H20" s="375"/>
      <c r="I20" s="375"/>
      <c r="J20" s="1159" t="s">
        <v>847</v>
      </c>
      <c r="K20" s="1159"/>
    </row>
    <row r="21" spans="1:11" ht="18.899999999999999" customHeight="1" x14ac:dyDescent="0.25">
      <c r="A21" s="4">
        <v>12</v>
      </c>
      <c r="B21" s="1209"/>
      <c r="C21" s="1213" t="s">
        <v>854</v>
      </c>
      <c r="D21" s="1213"/>
      <c r="E21" s="1213"/>
      <c r="F21" s="375"/>
      <c r="G21" s="375">
        <v>1</v>
      </c>
      <c r="H21" s="375"/>
      <c r="I21" s="375"/>
      <c r="J21" s="1160" t="s">
        <v>468</v>
      </c>
      <c r="K21" s="1221"/>
    </row>
    <row r="22" spans="1:11" ht="29.25" customHeight="1" x14ac:dyDescent="0.25">
      <c r="A22" s="4">
        <v>13</v>
      </c>
      <c r="B22" s="1209"/>
      <c r="C22" s="1172" t="s">
        <v>855</v>
      </c>
      <c r="D22" s="1173"/>
      <c r="E22" s="1206"/>
      <c r="F22" s="375">
        <v>1</v>
      </c>
      <c r="G22" s="375"/>
      <c r="H22" s="375"/>
      <c r="I22" s="375"/>
      <c r="J22" s="1159" t="s">
        <v>856</v>
      </c>
      <c r="K22" s="1159"/>
    </row>
    <row r="23" spans="1:11" ht="33" customHeight="1" x14ac:dyDescent="0.25">
      <c r="A23" s="4">
        <v>14</v>
      </c>
      <c r="B23" s="1209"/>
      <c r="C23" s="1213" t="s">
        <v>857</v>
      </c>
      <c r="D23" s="1213"/>
      <c r="E23" s="1213"/>
      <c r="F23" s="375"/>
      <c r="G23" s="375">
        <v>1</v>
      </c>
      <c r="H23" s="375"/>
      <c r="I23" s="375"/>
      <c r="J23" s="1207" t="s">
        <v>468</v>
      </c>
      <c r="K23" s="1208"/>
    </row>
    <row r="24" spans="1:11" ht="48.9" customHeight="1" x14ac:dyDescent="0.25">
      <c r="A24" s="4">
        <v>15</v>
      </c>
      <c r="B24" s="1209"/>
      <c r="C24" s="1213" t="s">
        <v>858</v>
      </c>
      <c r="D24" s="1213"/>
      <c r="E24" s="1213"/>
      <c r="F24" s="375"/>
      <c r="G24" s="375">
        <v>1</v>
      </c>
      <c r="H24" s="375"/>
      <c r="I24" s="375"/>
      <c r="J24" s="1159" t="s">
        <v>859</v>
      </c>
      <c r="K24" s="1159"/>
    </row>
    <row r="25" spans="1:11" ht="41.25" customHeight="1" x14ac:dyDescent="0.25">
      <c r="A25" s="4">
        <v>16</v>
      </c>
      <c r="B25" s="1214" t="s">
        <v>860</v>
      </c>
      <c r="C25" s="1172" t="s">
        <v>861</v>
      </c>
      <c r="D25" s="1173"/>
      <c r="E25" s="1206"/>
      <c r="F25" s="375">
        <v>1</v>
      </c>
      <c r="G25" s="375"/>
      <c r="H25" s="375"/>
      <c r="I25" s="375"/>
      <c r="J25" s="1159" t="s">
        <v>862</v>
      </c>
      <c r="K25" s="1159"/>
    </row>
    <row r="26" spans="1:11" ht="54.75" customHeight="1" x14ac:dyDescent="0.25">
      <c r="A26" s="4">
        <v>17</v>
      </c>
      <c r="B26" s="1215"/>
      <c r="C26" s="1172" t="s">
        <v>863</v>
      </c>
      <c r="D26" s="1173"/>
      <c r="E26" s="1206"/>
      <c r="F26" s="375"/>
      <c r="G26" s="375">
        <v>1</v>
      </c>
      <c r="H26" s="375"/>
      <c r="I26" s="375"/>
      <c r="J26" s="1207" t="s">
        <v>864</v>
      </c>
      <c r="K26" s="1208"/>
    </row>
    <row r="27" spans="1:11" ht="54.75" customHeight="1" x14ac:dyDescent="0.25">
      <c r="A27" s="4">
        <v>18</v>
      </c>
      <c r="B27" s="1215"/>
      <c r="C27" s="1172" t="s">
        <v>865</v>
      </c>
      <c r="D27" s="1173"/>
      <c r="E27" s="1206"/>
      <c r="F27" s="375"/>
      <c r="G27" s="375">
        <v>1</v>
      </c>
      <c r="H27" s="375"/>
      <c r="I27" s="375"/>
      <c r="J27" s="1207" t="s">
        <v>864</v>
      </c>
      <c r="K27" s="1208"/>
    </row>
    <row r="28" spans="1:11" ht="54.75" customHeight="1" x14ac:dyDescent="0.25">
      <c r="A28" s="4">
        <v>19</v>
      </c>
      <c r="B28" s="1215"/>
      <c r="C28" s="1172" t="s">
        <v>866</v>
      </c>
      <c r="D28" s="1173"/>
      <c r="E28" s="1206"/>
      <c r="F28" s="375"/>
      <c r="G28" s="375">
        <v>1</v>
      </c>
      <c r="H28" s="375"/>
      <c r="I28" s="375"/>
      <c r="J28" s="1207" t="s">
        <v>864</v>
      </c>
      <c r="K28" s="1208"/>
    </row>
    <row r="29" spans="1:11" ht="46.5" customHeight="1" x14ac:dyDescent="0.25">
      <c r="A29" s="4">
        <v>20</v>
      </c>
      <c r="B29" s="1216"/>
      <c r="C29" s="1172" t="s">
        <v>867</v>
      </c>
      <c r="D29" s="1173"/>
      <c r="E29" s="1206"/>
      <c r="F29" s="375">
        <v>1</v>
      </c>
      <c r="G29" s="375"/>
      <c r="H29" s="375"/>
      <c r="I29" s="375"/>
      <c r="J29" s="1207" t="s">
        <v>868</v>
      </c>
      <c r="K29" s="1208"/>
    </row>
    <row r="30" spans="1:11" ht="57.75" customHeight="1" x14ac:dyDescent="0.25">
      <c r="A30" s="4">
        <v>21</v>
      </c>
      <c r="B30" s="1209" t="s">
        <v>869</v>
      </c>
      <c r="C30" s="1172" t="s">
        <v>870</v>
      </c>
      <c r="D30" s="1173"/>
      <c r="E30" s="1206"/>
      <c r="F30" s="375"/>
      <c r="G30" s="375"/>
      <c r="H30" s="375">
        <v>1</v>
      </c>
      <c r="I30" s="375"/>
      <c r="J30" s="1207" t="s">
        <v>871</v>
      </c>
      <c r="K30" s="1208"/>
    </row>
    <row r="31" spans="1:11" ht="46.5" customHeight="1" x14ac:dyDescent="0.25">
      <c r="A31" s="4">
        <v>22</v>
      </c>
      <c r="B31" s="1209"/>
      <c r="C31" s="1172" t="s">
        <v>872</v>
      </c>
      <c r="D31" s="1173"/>
      <c r="E31" s="1206"/>
      <c r="F31" s="375"/>
      <c r="G31" s="375"/>
      <c r="H31" s="375">
        <v>1</v>
      </c>
      <c r="I31" s="375"/>
      <c r="J31" s="1207" t="s">
        <v>871</v>
      </c>
      <c r="K31" s="1208"/>
    </row>
    <row r="32" spans="1:11" ht="53.1" customHeight="1" x14ac:dyDescent="0.25">
      <c r="A32" s="4">
        <v>23</v>
      </c>
      <c r="B32" s="1209"/>
      <c r="C32" s="1210" t="s">
        <v>873</v>
      </c>
      <c r="D32" s="1211"/>
      <c r="E32" s="1212"/>
      <c r="F32" s="375"/>
      <c r="G32" s="375"/>
      <c r="H32" s="375">
        <v>1</v>
      </c>
      <c r="I32" s="375"/>
      <c r="J32" s="1207" t="s">
        <v>871</v>
      </c>
      <c r="K32" s="1208"/>
    </row>
    <row r="33" spans="1:12" ht="31.5" customHeight="1" x14ac:dyDescent="0.25">
      <c r="A33" s="4">
        <v>24</v>
      </c>
      <c r="B33" s="1205" t="s">
        <v>874</v>
      </c>
      <c r="C33" s="1172" t="s">
        <v>875</v>
      </c>
      <c r="D33" s="1173"/>
      <c r="E33" s="1206"/>
      <c r="F33" s="375"/>
      <c r="G33" s="375"/>
      <c r="H33" s="375">
        <v>1</v>
      </c>
      <c r="I33" s="375"/>
      <c r="J33" s="1159" t="s">
        <v>876</v>
      </c>
      <c r="K33" s="1159"/>
    </row>
    <row r="34" spans="1:12" ht="45" customHeight="1" x14ac:dyDescent="0.25">
      <c r="A34" s="4">
        <v>25</v>
      </c>
      <c r="B34" s="1205"/>
      <c r="C34" s="1172" t="s">
        <v>877</v>
      </c>
      <c r="D34" s="1173"/>
      <c r="E34" s="1206"/>
      <c r="F34" s="375">
        <v>1</v>
      </c>
      <c r="G34" s="375"/>
      <c r="H34" s="375"/>
      <c r="I34" s="375"/>
      <c r="J34" s="1207" t="s">
        <v>878</v>
      </c>
      <c r="K34" s="1208"/>
    </row>
    <row r="35" spans="1:12" ht="30.75" customHeight="1" x14ac:dyDescent="0.25">
      <c r="A35" s="4">
        <v>26</v>
      </c>
      <c r="B35" s="1205"/>
      <c r="C35" s="1172" t="s">
        <v>879</v>
      </c>
      <c r="D35" s="1173"/>
      <c r="E35" s="1206"/>
      <c r="F35" s="375"/>
      <c r="G35" s="375">
        <v>1</v>
      </c>
      <c r="H35" s="375"/>
      <c r="I35" s="375"/>
      <c r="J35" s="1207" t="s">
        <v>880</v>
      </c>
      <c r="K35" s="1208"/>
    </row>
    <row r="36" spans="1:12" ht="36.9" customHeight="1" x14ac:dyDescent="0.25">
      <c r="A36" s="4">
        <v>27</v>
      </c>
      <c r="B36" s="1205"/>
      <c r="C36" s="1172" t="s">
        <v>881</v>
      </c>
      <c r="D36" s="1173"/>
      <c r="E36" s="1206"/>
      <c r="F36" s="375">
        <v>1</v>
      </c>
      <c r="G36" s="375"/>
      <c r="H36" s="375"/>
      <c r="I36" s="375"/>
      <c r="J36" s="1207" t="s">
        <v>882</v>
      </c>
      <c r="K36" s="1208"/>
    </row>
    <row r="37" spans="1:12" s="417" customFormat="1" x14ac:dyDescent="0.25">
      <c r="A37" s="414"/>
      <c r="B37" s="414"/>
      <c r="C37" s="1201" t="s">
        <v>376</v>
      </c>
      <c r="D37" s="1202"/>
      <c r="E37" s="1203"/>
      <c r="F37" s="415">
        <f>SUM(F10:F36)</f>
        <v>13</v>
      </c>
      <c r="G37" s="415">
        <f>SUM(G10:G36)</f>
        <v>10</v>
      </c>
      <c r="H37" s="415">
        <f>SUM(H10:H36)</f>
        <v>4</v>
      </c>
      <c r="I37" s="415">
        <f>SUM(I10:I36)</f>
        <v>0</v>
      </c>
      <c r="J37" s="1204">
        <f>+F37/A36</f>
        <v>0.48148148148148145</v>
      </c>
      <c r="K37" s="1204"/>
      <c r="L37" s="416"/>
    </row>
    <row r="38" spans="1:12" ht="73.5" customHeight="1" x14ac:dyDescent="0.25">
      <c r="C38" s="1155" t="s">
        <v>883</v>
      </c>
      <c r="D38" s="1155"/>
      <c r="E38" s="1155"/>
      <c r="F38" s="1155"/>
      <c r="G38" s="1155"/>
      <c r="H38" s="1155"/>
      <c r="I38" s="1155"/>
      <c r="J38" s="1155"/>
      <c r="K38" s="1155"/>
    </row>
  </sheetData>
  <mergeCells count="71">
    <mergeCell ref="D7:K7"/>
    <mergeCell ref="C1:C4"/>
    <mergeCell ref="D1:K3"/>
    <mergeCell ref="D4:J4"/>
    <mergeCell ref="C5:J5"/>
    <mergeCell ref="C6:K6"/>
    <mergeCell ref="D8:I8"/>
    <mergeCell ref="J8:K9"/>
    <mergeCell ref="C9:E9"/>
    <mergeCell ref="B10:B13"/>
    <mergeCell ref="C10:E10"/>
    <mergeCell ref="J10:K10"/>
    <mergeCell ref="C11:E11"/>
    <mergeCell ref="J11:K11"/>
    <mergeCell ref="C12:E12"/>
    <mergeCell ref="J12:K12"/>
    <mergeCell ref="C13:E13"/>
    <mergeCell ref="J13:K13"/>
    <mergeCell ref="C18:E18"/>
    <mergeCell ref="J18:K18"/>
    <mergeCell ref="C19:E19"/>
    <mergeCell ref="J19:K19"/>
    <mergeCell ref="C21:E21"/>
    <mergeCell ref="J21:K21"/>
    <mergeCell ref="C15:E15"/>
    <mergeCell ref="J15:K15"/>
    <mergeCell ref="C16:E16"/>
    <mergeCell ref="J16:K16"/>
    <mergeCell ref="C17:E17"/>
    <mergeCell ref="J17:K17"/>
    <mergeCell ref="J22:K22"/>
    <mergeCell ref="C20:E20"/>
    <mergeCell ref="J20:K20"/>
    <mergeCell ref="C23:E23"/>
    <mergeCell ref="J23:K23"/>
    <mergeCell ref="C22:E2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B30:B32"/>
    <mergeCell ref="C30:E30"/>
    <mergeCell ref="J30:K30"/>
    <mergeCell ref="C31:E31"/>
    <mergeCell ref="J31:K31"/>
    <mergeCell ref="C32:E32"/>
    <mergeCell ref="J32:K32"/>
    <mergeCell ref="C37:E37"/>
    <mergeCell ref="J37:K37"/>
    <mergeCell ref="C38:K38"/>
    <mergeCell ref="B33:B36"/>
    <mergeCell ref="C33:E33"/>
    <mergeCell ref="J33:K33"/>
    <mergeCell ref="C34:E34"/>
    <mergeCell ref="J34:K34"/>
    <mergeCell ref="C35:E35"/>
    <mergeCell ref="J35:K35"/>
    <mergeCell ref="C36:E36"/>
    <mergeCell ref="J36:K3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2021-06-14T15:47:06Z</dcterms:modified>
</cp:coreProperties>
</file>