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\Desktop\CRONICOS\SALUD VISUAL Y AUDITIVA\SANTA TERESITA SALUD VISUAL Y AUDITIVA\"/>
    </mc:Choice>
  </mc:AlternateContent>
  <bookViews>
    <workbookView xWindow="0" yWindow="0" windowWidth="20490" windowHeight="7650" tabRatio="500"/>
  </bookViews>
  <sheets>
    <sheet name=" SALUD VISU LCH IPS" sheetId="1" r:id="rId1"/>
    <sheet name=" SALUD AUD LCH IPS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6" i="2" l="1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E137" i="2"/>
  <c r="C128" i="2"/>
  <c r="C126" i="2"/>
  <c r="D124" i="2"/>
  <c r="B124" i="2"/>
  <c r="D123" i="2"/>
  <c r="B123" i="2"/>
  <c r="D122" i="2"/>
  <c r="B122" i="2"/>
  <c r="D121" i="2"/>
  <c r="B121" i="2"/>
  <c r="B119" i="2"/>
  <c r="H118" i="2"/>
  <c r="J110" i="2" s="1"/>
  <c r="G118" i="2"/>
  <c r="F118" i="2"/>
  <c r="E118" i="2"/>
  <c r="D118" i="2"/>
  <c r="B109" i="2"/>
  <c r="G108" i="2"/>
  <c r="F108" i="2"/>
  <c r="E108" i="2"/>
  <c r="D108" i="2"/>
  <c r="G100" i="2"/>
  <c r="F100" i="2"/>
  <c r="E100" i="2"/>
  <c r="D100" i="2"/>
  <c r="B92" i="2"/>
  <c r="G91" i="2"/>
  <c r="F91" i="2"/>
  <c r="E91" i="2"/>
  <c r="H91" i="2" s="1"/>
  <c r="D91" i="2"/>
  <c r="J85" i="2" s="1"/>
  <c r="B84" i="2"/>
  <c r="G82" i="2"/>
  <c r="F82" i="2"/>
  <c r="E82" i="2"/>
  <c r="D82" i="2"/>
  <c r="H70" i="2"/>
  <c r="J67" i="2"/>
  <c r="H66" i="2"/>
  <c r="H68" i="2" s="1"/>
  <c r="J54" i="2"/>
  <c r="B53" i="2"/>
  <c r="G52" i="2"/>
  <c r="J137" i="2" s="1"/>
  <c r="F52" i="2"/>
  <c r="E52" i="2"/>
  <c r="D52" i="2"/>
  <c r="G44" i="2"/>
  <c r="F44" i="2"/>
  <c r="E44" i="2"/>
  <c r="D44" i="2"/>
  <c r="G27" i="2"/>
  <c r="F27" i="2"/>
  <c r="E27" i="2"/>
  <c r="D27" i="2"/>
  <c r="D15" i="2"/>
  <c r="D14" i="2"/>
  <c r="D13" i="2"/>
  <c r="D12" i="2"/>
  <c r="D11" i="2"/>
  <c r="H137" i="1"/>
  <c r="G137" i="1"/>
  <c r="E137" i="1"/>
  <c r="D137" i="1"/>
  <c r="C137" i="1"/>
  <c r="E136" i="1"/>
  <c r="D136" i="1"/>
  <c r="C136" i="1"/>
  <c r="J135" i="1"/>
  <c r="I135" i="1"/>
  <c r="H135" i="1"/>
  <c r="E135" i="1"/>
  <c r="D135" i="1"/>
  <c r="C135" i="1"/>
  <c r="J134" i="1"/>
  <c r="I134" i="1"/>
  <c r="E134" i="1"/>
  <c r="D134" i="1"/>
  <c r="C134" i="1"/>
  <c r="H133" i="1"/>
  <c r="G133" i="1"/>
  <c r="E133" i="1"/>
  <c r="D133" i="1"/>
  <c r="C133" i="1"/>
  <c r="J132" i="1"/>
  <c r="I132" i="1"/>
  <c r="H132" i="1"/>
  <c r="G132" i="1"/>
  <c r="E132" i="1"/>
  <c r="D132" i="1"/>
  <c r="C132" i="1"/>
  <c r="I131" i="1"/>
  <c r="H131" i="1"/>
  <c r="G131" i="1"/>
  <c r="D131" i="1"/>
  <c r="C131" i="1"/>
  <c r="G130" i="1"/>
  <c r="E130" i="1"/>
  <c r="D130" i="1"/>
  <c r="C130" i="1"/>
  <c r="K129" i="1"/>
  <c r="J129" i="1"/>
  <c r="I129" i="1"/>
  <c r="H129" i="1"/>
  <c r="E129" i="1"/>
  <c r="E138" i="1" s="1"/>
  <c r="D129" i="1"/>
  <c r="D138" i="1" s="1"/>
  <c r="C129" i="1"/>
  <c r="C127" i="1"/>
  <c r="G119" i="1"/>
  <c r="J137" i="1" s="1"/>
  <c r="F119" i="1"/>
  <c r="I137" i="1" s="1"/>
  <c r="E119" i="1"/>
  <c r="D119" i="1"/>
  <c r="G109" i="1"/>
  <c r="J136" i="1" s="1"/>
  <c r="F109" i="1"/>
  <c r="I136" i="1" s="1"/>
  <c r="E109" i="1"/>
  <c r="H136" i="1" s="1"/>
  <c r="D109" i="1"/>
  <c r="G136" i="1" s="1"/>
  <c r="G101" i="1"/>
  <c r="F101" i="1"/>
  <c r="E101" i="1"/>
  <c r="D101" i="1"/>
  <c r="G135" i="1" s="1"/>
  <c r="G92" i="1"/>
  <c r="F92" i="1"/>
  <c r="E92" i="1"/>
  <c r="H134" i="1" s="1"/>
  <c r="D92" i="1"/>
  <c r="G134" i="1" s="1"/>
  <c r="G83" i="1"/>
  <c r="J133" i="1" s="1"/>
  <c r="F83" i="1"/>
  <c r="H83" i="1" s="1"/>
  <c r="E83" i="1"/>
  <c r="D83" i="1"/>
  <c r="H71" i="1"/>
  <c r="H67" i="1"/>
  <c r="J55" i="1"/>
  <c r="F132" i="1" s="1"/>
  <c r="H53" i="1"/>
  <c r="G53" i="1"/>
  <c r="J131" i="1" s="1"/>
  <c r="F53" i="1"/>
  <c r="E53" i="1"/>
  <c r="D53" i="1"/>
  <c r="J47" i="1" s="1"/>
  <c r="F131" i="1" s="1"/>
  <c r="G45" i="1"/>
  <c r="J130" i="1" s="1"/>
  <c r="J138" i="1" s="1"/>
  <c r="F45" i="1"/>
  <c r="E45" i="1"/>
  <c r="H45" i="1" s="1"/>
  <c r="D45" i="1"/>
  <c r="G27" i="1"/>
  <c r="F27" i="1"/>
  <c r="E27" i="1"/>
  <c r="D27" i="1"/>
  <c r="G129" i="1" s="1"/>
  <c r="H108" i="2" l="1"/>
  <c r="J102" i="2" s="1"/>
  <c r="H92" i="1"/>
  <c r="J86" i="1" s="1"/>
  <c r="F134" i="1" s="1"/>
  <c r="G137" i="2"/>
  <c r="J68" i="2"/>
  <c r="J66" i="2"/>
  <c r="J29" i="1"/>
  <c r="F130" i="1" s="1"/>
  <c r="H137" i="2"/>
  <c r="G138" i="1"/>
  <c r="J74" i="1"/>
  <c r="F133" i="1" s="1"/>
  <c r="I137" i="2"/>
  <c r="J103" i="1"/>
  <c r="F136" i="1" s="1"/>
  <c r="H52" i="2"/>
  <c r="H82" i="2"/>
  <c r="J73" i="2" s="1"/>
  <c r="H119" i="1"/>
  <c r="J111" i="1" s="1"/>
  <c r="F137" i="1" s="1"/>
  <c r="H130" i="1"/>
  <c r="H138" i="1" s="1"/>
  <c r="I133" i="1"/>
  <c r="H100" i="2"/>
  <c r="I130" i="1"/>
  <c r="H27" i="1"/>
  <c r="J17" i="1" s="1"/>
  <c r="F129" i="1" s="1"/>
  <c r="H44" i="2"/>
  <c r="J29" i="2" s="1"/>
  <c r="J93" i="2"/>
  <c r="H101" i="1"/>
  <c r="J94" i="1" s="1"/>
  <c r="F135" i="1" s="1"/>
  <c r="H27" i="2"/>
  <c r="J17" i="2" s="1"/>
  <c r="J46" i="2"/>
  <c r="F138" i="1" l="1"/>
  <c r="I138" i="1"/>
  <c r="F137" i="2"/>
  <c r="D137" i="2"/>
  <c r="D128" i="2"/>
</calcChain>
</file>

<file path=xl/comments1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  <comment ref="C1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<sst xmlns="http://schemas.openxmlformats.org/spreadsheetml/2006/main" count="448" uniqueCount="226">
  <si>
    <t xml:space="preserve">VISITA DE ASISTENCIA TECNICA INTEGRADA
LISTAS DE CHEQUEO </t>
  </si>
  <si>
    <t xml:space="preserve">LISTA DE CHEQUEO SALUD VISUAL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</si>
  <si>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</si>
  <si>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</si>
  <si>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</si>
  <si>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</si>
  <si>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</si>
  <si>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</si>
  <si>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</si>
  <si>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horarios de atencion de LUNES A JUEVES 7:00AM A 12:00M Y 1:00PM A 5:00PM VIERNES DE 7:00AM A 3:00PM</t>
  </si>
  <si>
    <t>x</t>
  </si>
  <si>
    <t xml:space="preserve">Nombre coordinador </t>
  </si>
  <si>
    <t xml:space="preserve">Angela Maria Vallejo </t>
  </si>
  <si>
    <t xml:space="preserve">Perfil o profesión de base del coordinador </t>
  </si>
  <si>
    <t xml:space="preserve">Enfermera </t>
  </si>
  <si>
    <t>Correo coordinador</t>
  </si>
  <si>
    <t>angela17_3@hotmail.com</t>
  </si>
  <si>
    <t xml:space="preserve">Teléfono coordinador </t>
  </si>
  <si>
    <t xml:space="preserve">Tiempo en el programa del coordinador </t>
  </si>
  <si>
    <t xml:space="preserve">2 años </t>
  </si>
  <si>
    <t>Fecha de la visita</t>
  </si>
  <si>
    <t>17-11-2021</t>
  </si>
  <si>
    <t>1. CAPACIDAD INSTALADA Y RED</t>
  </si>
  <si>
    <t>C</t>
  </si>
  <si>
    <t>NC</t>
  </si>
  <si>
    <t>NA</t>
  </si>
  <si>
    <t>NV</t>
  </si>
  <si>
    <t>HALLAZGOS:</t>
  </si>
  <si>
    <t>RECURSO HUMANO</t>
  </si>
  <si>
    <t xml:space="preserve">Medico General </t>
  </si>
  <si>
    <t xml:space="preserve">Enfermería </t>
  </si>
  <si>
    <t>Auxiliar de enfermería</t>
  </si>
  <si>
    <t>1 auxiliar con labor de agendamiento y asistencial</t>
  </si>
  <si>
    <t xml:space="preserve">Especialistas </t>
  </si>
  <si>
    <t>Se cuenta con red interna para las remisiones a especialistas</t>
  </si>
  <si>
    <t>RECURSOS FISICOS</t>
  </si>
  <si>
    <t>Consultorio para consulta medica.</t>
  </si>
  <si>
    <t xml:space="preserve">Equipo de órganos </t>
  </si>
  <si>
    <t>TODOS LOS CONSULTORIOS CUENTAN CON EQUIPO DE ORGANOS</t>
  </si>
  <si>
    <t xml:space="preserve">Equipo biomédicos </t>
  </si>
  <si>
    <t xml:space="preserve">TODOS LOS CONSULTORIOS CUENTAN CON EQUIPOS BIOMEDICOS </t>
  </si>
  <si>
    <t xml:space="preserve">Optotipos </t>
  </si>
  <si>
    <t xml:space="preserve">TODOS LOS CONSULTORIOS CUENTAN CON CARTA DE SNELLEM </t>
  </si>
  <si>
    <t xml:space="preserve">TOTAL </t>
  </si>
  <si>
    <t xml:space="preserve">2. COBERTURAS  DT, PE E INDICADORES PROPIOS DEL PROGRAMA </t>
  </si>
  <si>
    <t>INDICADORES</t>
  </si>
  <si>
    <t>NUMERO</t>
  </si>
  <si>
    <t>PORCENTAJE</t>
  </si>
  <si>
    <t xml:space="preserve">POBLACION </t>
  </si>
  <si>
    <t>Total de Usuarios asignados desde la EPS</t>
  </si>
  <si>
    <t>Total de usuarios diagnosticados con alguna alteración visual.</t>
  </si>
  <si>
    <t>Se cuenta con base de Datos para el seguimiento que por lo general se remiten a las EAPB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</si>
  <si>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</si>
  <si>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</si>
  <si>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</si>
  <si>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</si>
  <si>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</si>
  <si>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</si>
  <si>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rPr>
        <sz val="10"/>
        <rFont val="Arial"/>
        <family val="2"/>
        <charset val="1"/>
      </rPr>
      <t xml:space="preserve">Proporción de pacientes </t>
    </r>
    <r>
      <rPr>
        <sz val="10"/>
        <rFont val="Calibri"/>
        <family val="2"/>
        <charset val="1"/>
      </rPr>
      <t>≥</t>
    </r>
    <r>
      <rPr>
        <sz val="10"/>
        <rFont val="Arial"/>
        <family val="2"/>
        <charset val="1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</si>
  <si>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</si>
  <si>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</si>
  <si>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</si>
  <si>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Porcentaje de personas mayores de 60 años con al menos una consulta anual por  oftalmología u optometría</t>
  </si>
  <si>
    <t xml:space="preserve">TOTAL COBERTURAS  DT, PE E INDICADORES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</si>
  <si>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</si>
  <si>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3. DEMANDA INDUCIDA</t>
  </si>
  <si>
    <t xml:space="preserve"> La IPS cuenta  una base de datos estructurada de los pacientes con alteraciones visuales reportada por la EPS y le realiza seguimiento.</t>
  </si>
  <si>
    <t xml:space="preserve">se realiza captacion integral en la demanda inducida a toda la poblacion enviada por la </t>
  </si>
  <si>
    <t>Se realiza búsqueda activa de pacientes con factores de riesgo para alteraciones visuales.</t>
  </si>
  <si>
    <t xml:space="preserve">se realiza captacion integral en la demanda inducida a toda la poblacion desde cada una de la consulta ya sea desde programa o morbilidad </t>
  </si>
  <si>
    <t>La IPS utiliza el test de Snellen como método de tamizaje para alteraciones de la agudeza visual .</t>
  </si>
  <si>
    <t>Se evidencia implementacion de los consultorios con carta de snellen en todos.</t>
  </si>
  <si>
    <t>La IPS dispone de un proceso para la captación temprana de pacientes para alteraciones visuales.</t>
  </si>
  <si>
    <t xml:space="preserve">se realiza agudeza visual por cursos de via a toda la poblacion antendida </t>
  </si>
  <si>
    <t xml:space="preserve">TOTAL  DEMANDA INDUCIDA </t>
  </si>
  <si>
    <t xml:space="preserve">se realiza captacion integral en la demanda inducida a toda la poblacion enviada por la EAPB por medio telefonico </t>
  </si>
  <si>
    <t xml:space="preserve">4.CARACTERIZACIÓN POBLACIONAL </t>
  </si>
  <si>
    <t>DIAGNOSTICO</t>
  </si>
  <si>
    <t>CODIGO CIE10</t>
  </si>
  <si>
    <t>FRECUENCIA</t>
  </si>
  <si>
    <t xml:space="preserve">GLAUCOMA PRIMARIO DE ANGULO ABIERTO </t>
  </si>
  <si>
    <t xml:space="preserve">TRASTORNO DE LA REFRACCION NO ESPECIFICADO </t>
  </si>
  <si>
    <t xml:space="preserve">GLAUCOMA NO ESPECIFICADO </t>
  </si>
  <si>
    <t xml:space="preserve">OTROS TRASTORNOS DE LA REFRACCION </t>
  </si>
  <si>
    <t xml:space="preserve">SOSPECHA DE GLAUCOMA </t>
  </si>
  <si>
    <t xml:space="preserve">ALTERACION VISUAL NO ESPECIFICADA </t>
  </si>
  <si>
    <t xml:space="preserve">GLAUCOMA PRIMARIO DE ANGULO CERRADO </t>
  </si>
  <si>
    <t xml:space="preserve">OTROS TRASTORNOS DE LA VISION BINOCULAR </t>
  </si>
  <si>
    <t xml:space="preserve">PTERIGION </t>
  </si>
  <si>
    <t xml:space="preserve">CATARATA CENIL NUCLEAR </t>
  </si>
  <si>
    <t>SUBTOTAL</t>
  </si>
  <si>
    <t>OTROS DIAGNOSTICOS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</si>
  <si>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</si>
  <si>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</si>
  <si>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</si>
  <si>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>HALLAZGOS</t>
  </si>
  <si>
    <t>Afro 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</si>
  <si>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</si>
  <si>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</si>
  <si>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</si>
  <si>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</si>
  <si>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</si>
  <si>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</si>
  <si>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 xml:space="preserve">TOTAL ATENCION A POBLACIONES VULNERABLES </t>
  </si>
  <si>
    <t>De acuerdo a Plan Decenal de salud 2012-2019. En su Dimensión  Transversal Diferencial de la poblaciones vulnerables</t>
  </si>
  <si>
    <t>6. ACCESIBILIDAD</t>
  </si>
  <si>
    <t>Horarios y días de atención del programa visibles</t>
  </si>
  <si>
    <t>Se evidencian habladores tanto en la planta fisica como en la red virtual</t>
  </si>
  <si>
    <t xml:space="preserve">Señalización para acceder al consultorio con lenguaje Braille </t>
  </si>
  <si>
    <t>¿Conoce el proceso y la red a la que debe ser remitido el paciente que no se puede trasladar hasta la institución?</t>
  </si>
  <si>
    <t xml:space="preserve">se maneja red externa, con orden medica y en la EPAB se direcciona al usuario par el programa de atencion domiciliaria </t>
  </si>
  <si>
    <t>¿Cuentan con un proceso para hacer seguimiento a la entrega oportuna de medicamentos para pacientes  con alteraciones visuales ? ¿Como es el proceso?</t>
  </si>
  <si>
    <t xml:space="preserve">el seguimiento se realiza desde Comite de farmacia realizado mensual para verificar los faltantes con el area de calidad mes a mes se raliza gestion de entregas oportunas  </t>
  </si>
  <si>
    <t>TOTAL  ACCESIBILIDAD</t>
  </si>
  <si>
    <t xml:space="preserve">se sugiere mejora en la accesibilidad, pues se idntifican falencias en la información visible y apto para la poblacion discapcitada del programa visual y auditiva </t>
  </si>
  <si>
    <t>7. OPORTUNIDAD</t>
  </si>
  <si>
    <t>Servicio</t>
  </si>
  <si>
    <t>Medico General</t>
  </si>
  <si>
    <t xml:space="preserve">SE CUENTA CON OPORTUNIDAD EN 24 HORAS </t>
  </si>
  <si>
    <t>Enfermer@</t>
  </si>
  <si>
    <t>SE ENCUENTRA OPORTUNIDAD A 3 DIAS</t>
  </si>
  <si>
    <t>Auxiliar de Enfermería</t>
  </si>
  <si>
    <t xml:space="preserve">LAS AUXILIARES REALIZAN LABOR DE DEMANDA INDUCIDA </t>
  </si>
  <si>
    <t>Especialista</t>
  </si>
  <si>
    <t>TOTAL OPORTUNIDAD</t>
  </si>
  <si>
    <t>8. SEGURIDAD</t>
  </si>
  <si>
    <t>Se cuenta con habladores y señalización con lenguaje braille para todos los sectores de la IPS ?</t>
  </si>
  <si>
    <t>El personal de atención al cliente cuenta con capacitación en atención al discapacitado visual</t>
  </si>
  <si>
    <t xml:space="preserve"> SE CUENTA CON CAPACITACIONES PERIODICAS EN LA UI TANTO AL PERSONAL MEDICO COMO AL DE ATENCION AL USUARIO </t>
  </si>
  <si>
    <t>¿se tiene  material informativo en Braille?</t>
  </si>
  <si>
    <t xml:space="preserve">NO SE CUENTA CON MATERIAL PEDAGOGICO PARA PYP </t>
  </si>
  <si>
    <t>La IPS tiene un plan de capacitaciones al personal de salud en los componentes de salud visual.</t>
  </si>
  <si>
    <t>SE CUENTA CON CAPACITACIONES VIRTUALES A LOS PREFESIONALES EN LOS COMPONENTES VISUALES Y AUDITIVOS</t>
  </si>
  <si>
    <t>TOTAL SEGURIDAD</t>
  </si>
  <si>
    <t>9.PERTINENCIA</t>
  </si>
  <si>
    <t>Se brinda capacitación continuada al personal de la salud sobre alteraciones visuales refractivas.</t>
  </si>
  <si>
    <t>SE REALIZA POR PARTE ADMINISTRATIVA SOCIALIZACION EN GENERAL.</t>
  </si>
  <si>
    <t xml:space="preserve">Se realiza agudeza visual una vez al año a todos los usuarios que pertenecen al curso de vida de la infancia y adolescencia de 6 a 11 y de 12 a 18 años. </t>
  </si>
  <si>
    <t xml:space="preserve">ESTA INFORMACIÓN SE GARANTIZA EN LA HISTORIA CLINICA REVISION REALIZADA EN LA PRIMERA VISITA ATI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</si>
  <si>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</si>
  <si>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</si>
  <si>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</si>
  <si>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>Se garantiza la  evaluación visual monocular y binocular con optotipos estandarizados al menos una vez al año a todo niño entre los 3 y los 5 años.</t>
  </si>
  <si>
    <t xml:space="preserve">TOTAL pertinenci </t>
  </si>
  <si>
    <t xml:space="preserve">SE REALIZA POR PARTE ADMINISTRATIVA SOCIALIZACION EN GENERAL, NO SE CUENTA CON CAPACITACION CONTINUADA </t>
  </si>
  <si>
    <t xml:space="preserve">CIERRE DEL DOCUMENTO </t>
  </si>
  <si>
    <t xml:space="preserve">Secretaria de  Salud Publica y Seguridad Social </t>
  </si>
  <si>
    <t xml:space="preserve">Institución:  IPS PYP   </t>
  </si>
  <si>
    <t>Nombre: GUSTAVO A GOMEZ M</t>
  </si>
  <si>
    <t xml:space="preserve">Nombre:  </t>
  </si>
  <si>
    <t>Cargo: REFERENTE SALUD VIS Y AUDI</t>
  </si>
  <si>
    <t xml:space="preserve">Cargo: </t>
  </si>
  <si>
    <t>Cedula: 9872356</t>
  </si>
  <si>
    <t xml:space="preserve">Cedula:  </t>
  </si>
  <si>
    <t xml:space="preserve">RESUMEN </t>
  </si>
  <si>
    <t xml:space="preserve">LINEA DE TRABAJO </t>
  </si>
  <si>
    <t>NÙMERO DE ESTANDARES</t>
  </si>
  <si>
    <t>% ESPERADO</t>
  </si>
  <si>
    <t>% CUMPLIDO</t>
  </si>
  <si>
    <t xml:space="preserve">OBSERVACIONES </t>
  </si>
  <si>
    <t xml:space="preserve">PLAN DE MEJORAMIENTO </t>
  </si>
  <si>
    <t xml:space="preserve">no </t>
  </si>
  <si>
    <t xml:space="preserve">si </t>
  </si>
  <si>
    <t xml:space="preserve"> </t>
  </si>
  <si>
    <t>LISTA DE CHEQUEO SALUD AUDITIVA</t>
  </si>
  <si>
    <t>Días y Horario de atención                                       AM
 PM</t>
  </si>
  <si>
    <t xml:space="preserve">Enfermeria </t>
  </si>
  <si>
    <t>Auxiliar de enfermeria</t>
  </si>
  <si>
    <t xml:space="preserve">Equipo de organos </t>
  </si>
  <si>
    <t xml:space="preserve">Equipo biomedicos </t>
  </si>
  <si>
    <t xml:space="preserve">POBLACIÓN </t>
  </si>
  <si>
    <t xml:space="preserve">Total de usarios diagnosticados con alguna alteracion auditiva.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</si>
  <si>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</si>
  <si>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</si>
  <si>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</si>
  <si>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</si>
  <si>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</si>
  <si>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</si>
  <si>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>Proporcion de usarios menores de 3 años que no tienen tamizaje auditivo con evaluacion audiologica.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</si>
  <si>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</si>
  <si>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pacientes de 19 a 28 años con otoscopia, test de diapasones y audiometria tonal en en el ultimo año( Se debe realizar una vez al año).</t>
  </si>
  <si>
    <t>Proporcion de pacientes mayores de 60 años con otroscopia, prueba de susurro y  audiometria total en el ultimo año. ( se debe realizar una vez al año).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</si>
  <si>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</si>
  <si>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</si>
  <si>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 xml:space="preserve">se realiza captacion integral en la demanda inducida a toda la poblacion enviada por la EAPB desde cada una de la consulta 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</si>
  <si>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</si>
  <si>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</si>
  <si>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HIPOACUSIA NEUROSENSORIAL, BILATERAL </t>
  </si>
  <si>
    <t>HIPOACUSIA NEUROSENSORIAL, SIN OTRA ESPECIFICACION</t>
  </si>
  <si>
    <t xml:space="preserve">HIPOACUSIA NO ESPECIFICADA </t>
  </si>
  <si>
    <t xml:space="preserve">HIPOACUSIA CONDUCTIVA SIN OTRA ESPECIFICACION </t>
  </si>
  <si>
    <t xml:space="preserve">HIPOACUSIA MIXTA CONDUCTIVA Y NEUROSENSORIAL BILATERAL </t>
  </si>
  <si>
    <t xml:space="preserve">HIPOACUSIA MIXTA CONDUCTIVA Y NEUROSENSORIAL NO ESPECIFICADA </t>
  </si>
  <si>
    <t xml:space="preserve">PRESBIACUSIA </t>
  </si>
  <si>
    <t xml:space="preserve">HIPOACUSIA CONDUCTIVA BILATERAL </t>
  </si>
  <si>
    <t xml:space="preserve">HIPOAUCSIA CONDUCTIVA UNILATERAL CON AUDICION IRRESTRICTA CONTRALATERAL </t>
  </si>
  <si>
    <t xml:space="preserve">OTRAS HIPOACUSIAS ESPECIFICADAS </t>
  </si>
  <si>
    <t>Afrocolombianos</t>
  </si>
  <si>
    <t>Se evidencian habladores tanto en la planta fisica como en la red vistutal</t>
  </si>
  <si>
    <t xml:space="preserve">Señalización para acceder al consultorio con lenguaje de señas colombiano  </t>
  </si>
  <si>
    <t xml:space="preserve">No se evidencia adecuada señalizacion cada consultorio que maneja programas tiene su propio horario pero no apto para discapacidad visual ni auditiva </t>
  </si>
  <si>
    <t>¿Cuentan con un proceso para hacer seguimiento a la entrega oportuna de medicamentos para pacientes  con alteraciones auditivas ? ¿Como es el proceso?</t>
  </si>
  <si>
    <t xml:space="preserve">el seguimiento se realiza desde la EPAB </t>
  </si>
  <si>
    <t>Enfermera</t>
  </si>
  <si>
    <t>Se cuenta con habladores y señalización con lenguaje de señas colombiano para todos los sectores de la IPS ?</t>
  </si>
  <si>
    <t>NO SE EVIDENCIAN HABLADORES EN LOS LUGARES DE TRANSITO DE LOS SUSUARIOS EN LA IPS</t>
  </si>
  <si>
    <t>El personal de atención al cliente cuenta con capacitación en leguaje de señas colombiano para la  atención al usuario con discapacidad auditiva.</t>
  </si>
  <si>
    <t xml:space="preserve">NO SE CUENTA CON CAPACITACION AL RESPECTO </t>
  </si>
  <si>
    <t>¿La IPS cuenta con  material informativo diseñado lenguaje de señas colombiano ?</t>
  </si>
  <si>
    <t>¿La IPS tiene un plan de capacitaciones al personal de salud en los componentes de salud auditiva?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</si>
  <si>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</si>
  <si>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</si>
  <si>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</si>
  <si>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</si>
  <si>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</si>
  <si>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</si>
  <si>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No se cuenta con señalizacion lenguaje Braille en la señalizacion de los consultorios</t>
  </si>
  <si>
    <t>NO SE EVIDENCIAN HABLADORES EN LOS LUGARES DE TRANSITO DE LOS  USUARIOS EN LA IPS</t>
  </si>
  <si>
    <t>1 Consultorio</t>
  </si>
  <si>
    <t xml:space="preserve">SE REALIZA POR PARTE ADMINISTRATIVA SOCIALIZACION EN GENERAL Y CON CAPACITACION CONTINUADA </t>
  </si>
  <si>
    <t>cuentan con 1 enfermera</t>
  </si>
  <si>
    <t>se cuenta con base de Datos que suministra estadistica para el seguimiento que por lo general se remiten a las EAPB</t>
  </si>
  <si>
    <t>1 CONSULTORIO</t>
  </si>
  <si>
    <t xml:space="preserve">Se cuenta con 1 medicos para programas y morbilidad </t>
  </si>
  <si>
    <t xml:space="preserve">cuentan con 1 medico general para atencion de consulta medica y programas </t>
  </si>
  <si>
    <t xml:space="preserve">SE CUENTA CON UN PROGRAMA DE CAPACITACION PARA ATENCION A LA POLBACION CON  DISCAPACIDAD VISUAL Y AUDITIVA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</si>
</sst>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\-??\ _€_-;_-@_-"/>
    <numFmt numFmtId="165" formatCode="[$-240A]hh:mm"/>
    <numFmt numFmtId="166" formatCode="[$-240A]dd/mm/yyyy"/>
    <numFmt numFmtId="167" formatCode="0.0%"/>
  </numFmts>
  <fonts count="3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70C0"/>
      <name val="Arial"/>
      <family val="2"/>
      <charset val="1"/>
    </font>
    <font>
      <b/>
      <sz val="9"/>
      <color rgb="FF0070C0"/>
      <name val="Arial"/>
      <family val="2"/>
      <charset val="1"/>
    </font>
    <font>
      <b/>
      <sz val="9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/>
      <sz val="10"/>
      <name val="Arial"/>
      <family val="2"/>
      <charset val="1"/>
    </font>
    <font>
      <sz val="1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CCFF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color rgb="FF595959"/>
      <name val="Arial"/>
      <family val="2"/>
      <charset val="1"/>
    </font>
    <font>
      <sz val="7"/>
      <color rgb="FF000000"/>
      <name val="Calibri"/>
      <family val="2"/>
      <charset val="1"/>
    </font>
    <font>
      <sz val="7"/>
      <color rgb="FF595959"/>
      <name val="Calibri"/>
      <family val="2"/>
      <charset val="1"/>
    </font>
    <font>
      <sz val="11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FFFFFF"/>
      <name val="Arial"/>
      <family val="2"/>
      <charset val="1"/>
    </font>
    <font>
      <b/>
      <sz val="9"/>
      <color rgb="FF000000"/>
      <name val="Tahoma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CCFF"/>
      <name val="Arial"/>
      <family val="2"/>
      <charset val="1"/>
    </font>
    <font>
      <sz val="10"/>
      <color rgb="FF595959"/>
      <name val="Calibr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9C0006"/>
      </patternFill>
    </fill>
    <fill>
      <patternFill patternType="solid">
        <fgColor rgb="FF0066CC"/>
        <bgColor rgb="FF0563C1"/>
      </patternFill>
    </fill>
    <fill>
      <patternFill patternType="solid">
        <fgColor rgb="FF0070C0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C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37" fillId="0" borderId="0" applyBorder="0" applyProtection="0"/>
    <xf numFmtId="0" fontId="29" fillId="0" borderId="0" applyBorder="0" applyProtection="0"/>
    <xf numFmtId="164" fontId="37" fillId="0" borderId="0" applyBorder="0" applyProtection="0"/>
    <xf numFmtId="0" fontId="1" fillId="0" borderId="0" applyBorder="0" applyProtection="0"/>
    <xf numFmtId="0" fontId="1" fillId="0" borderId="0" applyBorder="0" applyProtection="0"/>
    <xf numFmtId="9" fontId="37" fillId="0" borderId="0" applyBorder="0" applyProtection="0"/>
  </cellStyleXfs>
  <cellXfs count="3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Border="1" applyAlignment="1"/>
    <xf numFmtId="0" fontId="5" fillId="0" borderId="0" xfId="0" applyFont="1" applyAlignment="1">
      <alignment horizontal="center"/>
    </xf>
    <xf numFmtId="0" fontId="7" fillId="4" borderId="4" xfId="5" applyFont="1" applyFill="1" applyBorder="1" applyAlignment="1" applyProtection="1">
      <alignment horizontal="center" vertical="center"/>
    </xf>
    <xf numFmtId="165" fontId="7" fillId="4" borderId="4" xfId="5" applyNumberFormat="1" applyFont="1" applyFill="1" applyBorder="1" applyAlignment="1" applyProtection="1">
      <alignment horizontal="center" vertical="center"/>
    </xf>
    <xf numFmtId="0" fontId="7" fillId="4" borderId="4" xfId="5" applyFont="1" applyFill="1" applyBorder="1" applyAlignment="1" applyProtection="1">
      <alignment wrapText="1"/>
    </xf>
    <xf numFmtId="0" fontId="7" fillId="4" borderId="5" xfId="5" applyFont="1" applyFill="1" applyBorder="1" applyAlignment="1" applyProtection="1">
      <alignment wrapText="1"/>
    </xf>
    <xf numFmtId="9" fontId="7" fillId="4" borderId="4" xfId="5" applyNumberFormat="1" applyFont="1" applyFill="1" applyBorder="1" applyAlignment="1" applyProtection="1">
      <alignment horizontal="center"/>
    </xf>
    <xf numFmtId="9" fontId="7" fillId="4" borderId="4" xfId="6" applyFont="1" applyFill="1" applyBorder="1" applyAlignment="1" applyProtection="1">
      <alignment horizontal="center"/>
    </xf>
    <xf numFmtId="0" fontId="1" fillId="4" borderId="0" xfId="0" applyFont="1" applyFill="1"/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6" borderId="4" xfId="0" applyFont="1" applyFill="1" applyBorder="1"/>
    <xf numFmtId="0" fontId="8" fillId="6" borderId="4" xfId="0" applyFont="1" applyFill="1" applyBorder="1" applyAlignment="1">
      <alignment horizontal="center" vertical="center" wrapText="1"/>
    </xf>
    <xf numFmtId="9" fontId="3" fillId="0" borderId="0" xfId="0" applyNumberFormat="1" applyFont="1"/>
    <xf numFmtId="0" fontId="1" fillId="0" borderId="9" xfId="0" applyFont="1" applyBorder="1" applyAlignment="1">
      <alignment wrapText="1"/>
    </xf>
    <xf numFmtId="0" fontId="8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6" borderId="0" xfId="0" applyFont="1" applyFill="1" applyAlignment="1">
      <alignment horizontal="center"/>
    </xf>
    <xf numFmtId="0" fontId="3" fillId="6" borderId="0" xfId="0" applyFont="1" applyFill="1"/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9" fontId="13" fillId="4" borderId="11" xfId="0" applyNumberFormat="1" applyFont="1" applyFill="1" applyBorder="1" applyAlignment="1">
      <alignment horizontal="center"/>
    </xf>
    <xf numFmtId="9" fontId="13" fillId="4" borderId="10" xfId="0" applyNumberFormat="1" applyFont="1" applyFill="1" applyBorder="1" applyAlignment="1">
      <alignment horizontal="center"/>
    </xf>
    <xf numFmtId="0" fontId="3" fillId="6" borderId="0" xfId="0" applyFont="1" applyFill="1" applyAlignment="1">
      <alignment wrapText="1"/>
    </xf>
    <xf numFmtId="0" fontId="14" fillId="4" borderId="3" xfId="0" applyFont="1" applyFill="1" applyBorder="1" applyAlignment="1">
      <alignment horizontal="right" textRotation="90"/>
    </xf>
    <xf numFmtId="0" fontId="13" fillId="4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8" fillId="0" borderId="9" xfId="0" applyFont="1" applyBorder="1" applyAlignment="1">
      <alignment vertical="top" wrapText="1"/>
    </xf>
    <xf numFmtId="0" fontId="16" fillId="6" borderId="4" xfId="0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4" fillId="4" borderId="12" xfId="0" applyFont="1" applyFill="1" applyBorder="1" applyAlignment="1">
      <alignment horizontal="right" vertical="top" textRotation="90"/>
    </xf>
    <xf numFmtId="0" fontId="2" fillId="6" borderId="0" xfId="0" applyFont="1" applyFill="1" applyAlignment="1">
      <alignment horizontal="center" vertical="top"/>
    </xf>
    <xf numFmtId="0" fontId="3" fillId="6" borderId="0" xfId="0" applyFont="1" applyFill="1" applyAlignment="1">
      <alignment vertical="top" wrapText="1"/>
    </xf>
    <xf numFmtId="0" fontId="3" fillId="6" borderId="0" xfId="0" applyFont="1" applyFill="1" applyAlignment="1">
      <alignment vertical="top"/>
    </xf>
    <xf numFmtId="0" fontId="8" fillId="0" borderId="9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right" vertical="top" textRotation="90"/>
    </xf>
    <xf numFmtId="0" fontId="8" fillId="0" borderId="13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9" fontId="13" fillId="4" borderId="1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right" vertical="center" textRotation="90"/>
    </xf>
    <xf numFmtId="0" fontId="13" fillId="4" borderId="2" xfId="0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right" vertical="center" textRotation="90"/>
    </xf>
    <xf numFmtId="0" fontId="1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9" fontId="13" fillId="4" borderId="13" xfId="6" applyFont="1" applyFill="1" applyBorder="1" applyAlignment="1" applyProtection="1">
      <alignment horizontal="center" vertical="center"/>
    </xf>
    <xf numFmtId="9" fontId="13" fillId="5" borderId="3" xfId="0" applyNumberFormat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vertical="top"/>
    </xf>
    <xf numFmtId="0" fontId="22" fillId="6" borderId="4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left" vertical="center" indent="1"/>
    </xf>
    <xf numFmtId="0" fontId="22" fillId="6" borderId="10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top"/>
    </xf>
    <xf numFmtId="0" fontId="3" fillId="0" borderId="4" xfId="0" applyFont="1" applyBorder="1"/>
    <xf numFmtId="0" fontId="8" fillId="6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4" xfId="0" applyFont="1" applyFill="1" applyBorder="1" applyAlignment="1">
      <alignment vertical="top"/>
    </xf>
    <xf numFmtId="9" fontId="22" fillId="6" borderId="4" xfId="1" applyFont="1" applyFill="1" applyBorder="1" applyAlignment="1" applyProtection="1">
      <alignment horizontal="center" vertical="top"/>
    </xf>
    <xf numFmtId="0" fontId="1" fillId="6" borderId="0" xfId="0" applyFont="1" applyFill="1" applyAlignment="1">
      <alignment wrapText="1"/>
    </xf>
    <xf numFmtId="0" fontId="1" fillId="6" borderId="0" xfId="0" applyFont="1" applyFill="1"/>
    <xf numFmtId="0" fontId="6" fillId="6" borderId="5" xfId="0" applyFont="1" applyFill="1" applyBorder="1" applyAlignment="1">
      <alignment vertical="top"/>
    </xf>
    <xf numFmtId="0" fontId="13" fillId="4" borderId="11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 vertical="top"/>
    </xf>
    <xf numFmtId="9" fontId="20" fillId="6" borderId="9" xfId="6" applyFont="1" applyFill="1" applyBorder="1" applyAlignment="1" applyProtection="1">
      <alignment horizontal="center" vertical="top"/>
    </xf>
    <xf numFmtId="9" fontId="20" fillId="6" borderId="10" xfId="6" applyFont="1" applyFill="1" applyBorder="1" applyAlignment="1" applyProtection="1">
      <alignment horizontal="center" vertical="top"/>
    </xf>
    <xf numFmtId="0" fontId="19" fillId="6" borderId="4" xfId="0" applyFont="1" applyFill="1" applyBorder="1" applyAlignment="1">
      <alignment horizontal="center" vertical="top"/>
    </xf>
    <xf numFmtId="9" fontId="13" fillId="4" borderId="11" xfId="0" applyNumberFormat="1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vertical="center" wrapText="1"/>
    </xf>
    <xf numFmtId="0" fontId="24" fillId="6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/>
    </xf>
    <xf numFmtId="0" fontId="3" fillId="6" borderId="4" xfId="0" applyFont="1" applyFill="1" applyBorder="1"/>
    <xf numFmtId="0" fontId="1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top"/>
    </xf>
    <xf numFmtId="9" fontId="13" fillId="4" borderId="4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6" borderId="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right" vertical="center" textRotation="90"/>
    </xf>
    <xf numFmtId="0" fontId="19" fillId="0" borderId="4" xfId="0" applyFont="1" applyBorder="1" applyAlignment="1">
      <alignment horizontal="center" vertical="center" wrapText="1"/>
    </xf>
    <xf numFmtId="9" fontId="13" fillId="4" borderId="13" xfId="0" applyNumberFormat="1" applyFont="1" applyFill="1" applyBorder="1" applyAlignment="1">
      <alignment horizontal="center" vertical="center" wrapText="1"/>
    </xf>
    <xf numFmtId="9" fontId="13" fillId="4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9" fillId="0" borderId="4" xfId="2" applyFont="1" applyBorder="1" applyAlignment="1" applyProtection="1">
      <alignment horizontal="left" vertical="center"/>
    </xf>
    <xf numFmtId="9" fontId="13" fillId="4" borderId="13" xfId="0" applyNumberFormat="1" applyFont="1" applyFill="1" applyBorder="1" applyAlignment="1">
      <alignment horizontal="center" vertical="center"/>
    </xf>
    <xf numFmtId="9" fontId="13" fillId="4" borderId="1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/>
    <xf numFmtId="0" fontId="13" fillId="4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 wrapText="1"/>
    </xf>
    <xf numFmtId="0" fontId="3" fillId="4" borderId="0" xfId="0" applyFont="1" applyFill="1" applyBorder="1" applyAlignment="1"/>
    <xf numFmtId="0" fontId="3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center"/>
    </xf>
    <xf numFmtId="0" fontId="30" fillId="4" borderId="9" xfId="0" applyFont="1" applyFill="1" applyBorder="1" applyAlignment="1">
      <alignment vertical="center"/>
    </xf>
    <xf numFmtId="0" fontId="30" fillId="4" borderId="13" xfId="0" applyFont="1" applyFill="1" applyBorder="1" applyAlignment="1">
      <alignment vertical="center"/>
    </xf>
    <xf numFmtId="0" fontId="30" fillId="4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3" fillId="7" borderId="10" xfId="0" applyFont="1" applyFill="1" applyBorder="1" applyAlignment="1">
      <alignment wrapText="1"/>
    </xf>
    <xf numFmtId="0" fontId="3" fillId="0" borderId="0" xfId="0" applyFont="1" applyAlignment="1"/>
    <xf numFmtId="0" fontId="13" fillId="7" borderId="0" xfId="0" applyFont="1" applyFill="1" applyAlignment="1"/>
    <xf numFmtId="0" fontId="13" fillId="7" borderId="0" xfId="0" applyFont="1" applyFill="1" applyAlignment="1">
      <alignment horizontal="center"/>
    </xf>
    <xf numFmtId="0" fontId="13" fillId="7" borderId="0" xfId="0" applyFont="1" applyFill="1" applyAlignment="1">
      <alignment wrapText="1"/>
    </xf>
    <xf numFmtId="0" fontId="13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9" fontId="3" fillId="0" borderId="4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/>
    <xf numFmtId="9" fontId="1" fillId="0" borderId="0" xfId="0" applyNumberFormat="1" applyFont="1"/>
    <xf numFmtId="0" fontId="11" fillId="0" borderId="0" xfId="0" applyFont="1"/>
    <xf numFmtId="0" fontId="11" fillId="4" borderId="0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8" fillId="6" borderId="0" xfId="0" applyFont="1" applyFill="1"/>
    <xf numFmtId="9" fontId="6" fillId="4" borderId="1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right" textRotation="90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9" fontId="1" fillId="0" borderId="4" xfId="1" applyFont="1" applyBorder="1" applyAlignment="1" applyProtection="1">
      <alignment horizontal="center"/>
    </xf>
    <xf numFmtId="0" fontId="7" fillId="4" borderId="12" xfId="0" applyFont="1" applyFill="1" applyBorder="1" applyAlignment="1">
      <alignment horizontal="right" vertical="top" textRotation="90"/>
    </xf>
    <xf numFmtId="0" fontId="8" fillId="6" borderId="0" xfId="0" applyFont="1" applyFill="1" applyAlignment="1">
      <alignment vertical="top"/>
    </xf>
    <xf numFmtId="0" fontId="1" fillId="6" borderId="0" xfId="0" applyFont="1" applyFill="1" applyAlignment="1">
      <alignment vertical="top" wrapText="1"/>
    </xf>
    <xf numFmtId="0" fontId="1" fillId="6" borderId="0" xfId="0" applyFont="1" applyFill="1" applyAlignment="1">
      <alignment vertical="top"/>
    </xf>
    <xf numFmtId="0" fontId="7" fillId="4" borderId="1" xfId="0" applyFont="1" applyFill="1" applyBorder="1" applyAlignment="1">
      <alignment horizontal="right" vertical="top" textRotation="90"/>
    </xf>
    <xf numFmtId="0" fontId="1" fillId="0" borderId="10" xfId="0" applyFont="1" applyBorder="1" applyAlignment="1">
      <alignment vertical="center" wrapText="1"/>
    </xf>
    <xf numFmtId="0" fontId="16" fillId="0" borderId="0" xfId="0" applyFont="1"/>
    <xf numFmtId="0" fontId="35" fillId="0" borderId="4" xfId="0" applyFont="1" applyBorder="1" applyAlignment="1">
      <alignment horizontal="center" vertical="top" wrapText="1"/>
    </xf>
    <xf numFmtId="0" fontId="35" fillId="0" borderId="0" xfId="0" applyFont="1" applyAlignment="1">
      <alignment wrapText="1"/>
    </xf>
    <xf numFmtId="0" fontId="35" fillId="0" borderId="0" xfId="0" applyFont="1"/>
    <xf numFmtId="9" fontId="6" fillId="4" borderId="13" xfId="0" applyNumberFormat="1" applyFont="1" applyFill="1" applyBorder="1" applyAlignment="1">
      <alignment horizontal="center"/>
    </xf>
    <xf numFmtId="9" fontId="6" fillId="4" borderId="10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right" vertical="center" textRotation="90"/>
    </xf>
    <xf numFmtId="0" fontId="1" fillId="4" borderId="0" xfId="0" applyFont="1" applyFill="1" applyBorder="1" applyAlignment="1">
      <alignment horizontal="right" vertical="center" textRotation="90"/>
    </xf>
    <xf numFmtId="0" fontId="16" fillId="0" borderId="0" xfId="0" applyFont="1" applyAlignment="1">
      <alignment horizontal="left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9" fontId="6" fillId="4" borderId="13" xfId="6" applyFont="1" applyFill="1" applyBorder="1" applyAlignment="1" applyProtection="1">
      <alignment horizontal="center" vertical="center"/>
    </xf>
    <xf numFmtId="9" fontId="6" fillId="5" borderId="3" xfId="0" applyNumberFormat="1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left" vertical="center" indent="1"/>
    </xf>
    <xf numFmtId="0" fontId="16" fillId="6" borderId="10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top"/>
    </xf>
    <xf numFmtId="0" fontId="34" fillId="0" borderId="4" xfId="0" applyFont="1" applyBorder="1" applyAlignment="1">
      <alignment horizontal="center"/>
    </xf>
    <xf numFmtId="0" fontId="7" fillId="6" borderId="0" xfId="0" applyFont="1" applyFill="1"/>
    <xf numFmtId="9" fontId="16" fillId="6" borderId="4" xfId="1" applyFont="1" applyFill="1" applyBorder="1" applyAlignment="1" applyProtection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  <xf numFmtId="9" fontId="8" fillId="6" borderId="9" xfId="6" applyFont="1" applyFill="1" applyBorder="1" applyAlignment="1" applyProtection="1">
      <alignment horizontal="center" vertical="top"/>
    </xf>
    <xf numFmtId="9" fontId="8" fillId="6" borderId="10" xfId="6" applyFont="1" applyFill="1" applyBorder="1" applyAlignment="1" applyProtection="1">
      <alignment horizontal="center" vertical="top"/>
    </xf>
    <xf numFmtId="0" fontId="35" fillId="6" borderId="4" xfId="0" applyFont="1" applyFill="1" applyBorder="1" applyAlignment="1">
      <alignment horizontal="center" vertical="top"/>
    </xf>
    <xf numFmtId="9" fontId="6" fillId="4" borderId="11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0" fontId="35" fillId="0" borderId="4" xfId="0" applyFont="1" applyBorder="1" applyAlignment="1">
      <alignment horizontal="left" vertical="center"/>
    </xf>
    <xf numFmtId="9" fontId="6" fillId="4" borderId="4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right" vertical="center" textRotation="90"/>
    </xf>
    <xf numFmtId="0" fontId="35" fillId="0" borderId="4" xfId="0" applyFont="1" applyBorder="1" applyAlignment="1">
      <alignment horizontal="center" vertical="center" wrapText="1"/>
    </xf>
    <xf numFmtId="9" fontId="6" fillId="4" borderId="13" xfId="0" applyNumberFormat="1" applyFont="1" applyFill="1" applyBorder="1" applyAlignment="1">
      <alignment horizontal="center" vertical="center" wrapText="1"/>
    </xf>
    <xf numFmtId="9" fontId="6" fillId="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9" fontId="6" fillId="4" borderId="13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6" fillId="4" borderId="9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4" borderId="3" xfId="0" applyFont="1" applyFill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1" fillId="4" borderId="0" xfId="0" applyFont="1" applyFill="1" applyBorder="1" applyAlignment="1"/>
    <xf numFmtId="0" fontId="16" fillId="0" borderId="0" xfId="0" applyFont="1" applyAlignment="1">
      <alignment horizontal="left"/>
    </xf>
    <xf numFmtId="0" fontId="1" fillId="0" borderId="4" xfId="0" applyFont="1" applyBorder="1" applyAlignment="1">
      <alignment vertical="top" wrapText="1"/>
    </xf>
    <xf numFmtId="0" fontId="1" fillId="4" borderId="0" xfId="0" applyFont="1" applyFill="1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7" fillId="4" borderId="9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1" fillId="7" borderId="10" xfId="0" applyFont="1" applyFill="1" applyBorder="1" applyAlignment="1">
      <alignment wrapText="1"/>
    </xf>
    <xf numFmtId="0" fontId="1" fillId="0" borderId="0" xfId="0" applyFont="1" applyAlignment="1"/>
    <xf numFmtId="0" fontId="6" fillId="7" borderId="0" xfId="0" applyFont="1" applyFill="1" applyAlignment="1"/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7" fillId="4" borderId="4" xfId="5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>
      <alignment horizontal="center"/>
    </xf>
    <xf numFmtId="166" fontId="7" fillId="5" borderId="5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vertical="center" textRotation="90"/>
    </xf>
    <xf numFmtId="9" fontId="3" fillId="0" borderId="4" xfId="1" applyFont="1" applyBorder="1" applyAlignment="1" applyProtection="1">
      <alignment horizontal="center" wrapText="1"/>
    </xf>
    <xf numFmtId="9" fontId="3" fillId="0" borderId="4" xfId="1" applyFont="1" applyBorder="1" applyAlignment="1" applyProtection="1">
      <alignment horizontal="center" vertical="center" wrapText="1"/>
    </xf>
    <xf numFmtId="0" fontId="19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center"/>
    </xf>
    <xf numFmtId="0" fontId="22" fillId="6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9" fontId="20" fillId="6" borderId="4" xfId="6" applyFont="1" applyFill="1" applyBorder="1" applyAlignment="1" applyProtection="1">
      <alignment horizontal="center" vertical="top"/>
    </xf>
    <xf numFmtId="0" fontId="22" fillId="6" borderId="4" xfId="0" applyFont="1" applyFill="1" applyBorder="1" applyAlignment="1">
      <alignment horizontal="right" vertical="top"/>
    </xf>
    <xf numFmtId="0" fontId="19" fillId="6" borderId="9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left" vertical="top"/>
    </xf>
    <xf numFmtId="0" fontId="23" fillId="6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25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30" fillId="4" borderId="5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4" fillId="2" borderId="0" xfId="0" applyFont="1" applyFill="1" applyBorder="1" applyAlignment="1">
      <alignment horizontal="center" vertical="center" wrapText="1"/>
    </xf>
    <xf numFmtId="166" fontId="7" fillId="5" borderId="4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center" textRotation="90" wrapTex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 textRotation="90"/>
    </xf>
    <xf numFmtId="0" fontId="16" fillId="4" borderId="4" xfId="0" applyFont="1" applyFill="1" applyBorder="1" applyAlignment="1">
      <alignment horizontal="center" vertical="center"/>
    </xf>
    <xf numFmtId="9" fontId="1" fillId="0" borderId="4" xfId="1" applyFont="1" applyBorder="1" applyAlignment="1" applyProtection="1">
      <alignment horizontal="center"/>
    </xf>
    <xf numFmtId="10" fontId="1" fillId="0" borderId="4" xfId="1" applyNumberFormat="1" applyFont="1" applyBorder="1" applyAlignment="1" applyProtection="1">
      <alignment horizontal="center"/>
    </xf>
    <xf numFmtId="167" fontId="1" fillId="0" borderId="4" xfId="1" applyNumberFormat="1" applyFont="1" applyBorder="1" applyAlignment="1" applyProtection="1">
      <alignment horizontal="center"/>
    </xf>
    <xf numFmtId="9" fontId="8" fillId="0" borderId="4" xfId="6" applyFont="1" applyBorder="1" applyAlignment="1" applyProtection="1">
      <alignment horizontal="center" vertical="center"/>
    </xf>
    <xf numFmtId="9" fontId="8" fillId="0" borderId="4" xfId="6" applyFont="1" applyBorder="1" applyAlignment="1" applyProtection="1">
      <alignment horizontal="center" vertical="top"/>
    </xf>
    <xf numFmtId="0" fontId="35" fillId="6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9" fontId="8" fillId="6" borderId="4" xfId="6" applyFont="1" applyFill="1" applyBorder="1" applyAlignment="1" applyProtection="1">
      <alignment horizontal="center" vertical="top"/>
    </xf>
    <xf numFmtId="0" fontId="16" fillId="6" borderId="4" xfId="0" applyFont="1" applyFill="1" applyBorder="1" applyAlignment="1">
      <alignment horizontal="right" vertical="top"/>
    </xf>
    <xf numFmtId="0" fontId="35" fillId="6" borderId="9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left" vertical="top"/>
    </xf>
    <xf numFmtId="0" fontId="8" fillId="6" borderId="4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35" fillId="0" borderId="4" xfId="0" applyFont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35" fillId="6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/>
    </xf>
  </cellXfs>
  <cellStyles count="7">
    <cellStyle name="Hipervínculo" xfId="2" builtinId="8"/>
    <cellStyle name="Millares 2" xfId="3"/>
    <cellStyle name="Normal" xfId="0" builtinId="0"/>
    <cellStyle name="Normal 3" xfId="4"/>
    <cellStyle name="Normal 3 3" xfId="5"/>
    <cellStyle name="Porcentaje" xfId="1" builtinId="5"/>
    <cellStyle name="Porcentaje 2" xfId="6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C00000"/>
      <rgbColor rgb="FF0563C1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988920</xdr:colOff>
      <xdr:row>5</xdr:row>
      <xdr:rowOff>18720</xdr:rowOff>
    </xdr:to>
    <xdr:sp macro="" textlink="">
      <xdr:nvSpPr>
        <xdr:cNvPr id="2" name="Line 1"/>
        <xdr:cNvSpPr/>
      </xdr:nvSpPr>
      <xdr:spPr>
        <a:xfrm>
          <a:off x="252000" y="1152360"/>
          <a:ext cx="81662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3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4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Enero 17 de 2017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156960</xdr:colOff>
      <xdr:row>4</xdr:row>
      <xdr:rowOff>218520</xdr:rowOff>
    </xdr:from>
    <xdr:to>
      <xdr:col>10</xdr:col>
      <xdr:colOff>52920</xdr:colOff>
      <xdr:row>5</xdr:row>
      <xdr:rowOff>10440</xdr:rowOff>
    </xdr:to>
    <xdr:sp macro="" textlink="">
      <xdr:nvSpPr>
        <xdr:cNvPr id="5" name="Line 1"/>
        <xdr:cNvSpPr/>
      </xdr:nvSpPr>
      <xdr:spPr>
        <a:xfrm>
          <a:off x="156960" y="1132920"/>
          <a:ext cx="8491680" cy="2052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6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7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1100" b="0" strike="noStrike" spc="-1">
              <a:solidFill>
                <a:srgbClr val="000000"/>
              </a:solidFill>
              <a:latin typeface="Calibri"/>
            </a:rPr>
            <a:t>Fecha de Vigencia </a:t>
          </a:r>
          <a:endParaRPr lang="es-CO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1999080</xdr:colOff>
      <xdr:row>4</xdr:row>
      <xdr:rowOff>191160</xdr:rowOff>
    </xdr:to>
    <xdr:pic>
      <xdr:nvPicPr>
        <xdr:cNvPr id="8" name="Imagen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52000" y="0"/>
          <a:ext cx="2341800" cy="110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4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7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4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6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7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7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8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142920</xdr:colOff>
      <xdr:row>5</xdr:row>
      <xdr:rowOff>0</xdr:rowOff>
    </xdr:from>
    <xdr:to>
      <xdr:col>9</xdr:col>
      <xdr:colOff>1522800</xdr:colOff>
      <xdr:row>5</xdr:row>
      <xdr:rowOff>141840</xdr:rowOff>
    </xdr:to>
    <xdr:sp macro="" textlink="">
      <xdr:nvSpPr>
        <xdr:cNvPr id="9" name="CustomShape 1"/>
        <xdr:cNvSpPr/>
      </xdr:nvSpPr>
      <xdr:spPr>
        <a:xfrm>
          <a:off x="4537440" y="759960"/>
          <a:ext cx="3525120" cy="14184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0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266760</xdr:colOff>
      <xdr:row>0</xdr:row>
      <xdr:rowOff>0</xdr:rowOff>
    </xdr:from>
    <xdr:to>
      <xdr:col>2</xdr:col>
      <xdr:colOff>1456200</xdr:colOff>
      <xdr:row>5</xdr:row>
      <xdr:rowOff>95760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911880" y="0"/>
          <a:ext cx="1189440" cy="855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12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3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4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6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7" name="AutoShape 10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" name="AutoShape 4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2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3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5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6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8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9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1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2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3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angela17_3@hotmail.com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MK138"/>
  <sheetViews>
    <sheetView tabSelected="1" topLeftCell="B39" zoomScaleNormal="100" workbookViewId="0">
      <selection activeCell="B48" sqref="B48"/>
    </sheetView>
  </sheetViews>
  <sheetFormatPr baseColWidth="10" defaultColWidth="11.42578125" defaultRowHeight="15" x14ac:dyDescent="0.25"/>
  <cols>
    <col min="1" max="1" width="3.5703125" style="1" customWidth="1"/>
    <col min="2" max="2" width="4.85546875" style="2" customWidth="1"/>
    <col min="3" max="3" width="41.28515625" style="2" customWidth="1"/>
    <col min="4" max="4" width="10.28515625" style="3" customWidth="1"/>
    <col min="5" max="7" width="7.140625" style="3" customWidth="1"/>
    <col min="8" max="8" width="14.140625" style="3" customWidth="1"/>
    <col min="9" max="9" width="9.7109375" style="3" customWidth="1"/>
    <col min="10" max="10" width="16.5703125" style="3" customWidth="1"/>
    <col min="11" max="11" width="59.28515625" style="4" customWidth="1"/>
    <col min="12" max="12" width="32.7109375" style="4" customWidth="1"/>
    <col min="13" max="246" width="11.42578125" style="2"/>
    <col min="247" max="247" width="13.28515625" style="2" customWidth="1"/>
    <col min="248" max="248" width="4.5703125" style="2" customWidth="1"/>
    <col min="249" max="249" width="47.42578125" style="2" customWidth="1"/>
    <col min="250" max="251" width="5.7109375" style="2" customWidth="1"/>
    <col min="252" max="252" width="9.42578125" style="2" customWidth="1"/>
    <col min="253" max="253" width="11.7109375" style="2" customWidth="1"/>
    <col min="254" max="254" width="12.28515625" style="2" customWidth="1"/>
    <col min="255" max="255" width="15.28515625" style="2" customWidth="1"/>
    <col min="256" max="257" width="5.7109375" style="2" customWidth="1"/>
    <col min="258" max="258" width="24.140625" style="2" customWidth="1"/>
    <col min="259" max="259" width="37.42578125" style="2" customWidth="1"/>
    <col min="260" max="502" width="11.42578125" style="2"/>
    <col min="503" max="503" width="13.28515625" style="2" customWidth="1"/>
    <col min="504" max="504" width="4.5703125" style="2" customWidth="1"/>
    <col min="505" max="505" width="47.42578125" style="2" customWidth="1"/>
    <col min="506" max="507" width="5.7109375" style="2" customWidth="1"/>
    <col min="508" max="508" width="9.42578125" style="2" customWidth="1"/>
    <col min="509" max="509" width="11.7109375" style="2" customWidth="1"/>
    <col min="510" max="510" width="12.28515625" style="2" customWidth="1"/>
    <col min="511" max="511" width="15.28515625" style="2" customWidth="1"/>
    <col min="512" max="513" width="5.7109375" style="2" customWidth="1"/>
    <col min="514" max="514" width="24.140625" style="2" customWidth="1"/>
    <col min="515" max="515" width="37.42578125" style="2" customWidth="1"/>
    <col min="516" max="758" width="11.42578125" style="2"/>
    <col min="759" max="759" width="13.28515625" style="2" customWidth="1"/>
    <col min="760" max="760" width="4.5703125" style="2" customWidth="1"/>
    <col min="761" max="761" width="47.42578125" style="2" customWidth="1"/>
    <col min="762" max="763" width="5.7109375" style="2" customWidth="1"/>
    <col min="764" max="764" width="9.42578125" style="2" customWidth="1"/>
    <col min="765" max="765" width="11.7109375" style="2" customWidth="1"/>
    <col min="766" max="766" width="12.28515625" style="2" customWidth="1"/>
    <col min="767" max="767" width="15.28515625" style="2" customWidth="1"/>
    <col min="768" max="769" width="5.7109375" style="2" customWidth="1"/>
    <col min="770" max="770" width="24.140625" style="2" customWidth="1"/>
    <col min="771" max="771" width="37.42578125" style="2" customWidth="1"/>
    <col min="772" max="1014" width="11.42578125" style="2"/>
    <col min="1015" max="1015" width="13.28515625" style="2" customWidth="1"/>
    <col min="1016" max="1016" width="4.5703125" style="2" customWidth="1"/>
    <col min="1017" max="1017" width="47.42578125" style="2" customWidth="1"/>
    <col min="1018" max="1019" width="5.7109375" style="2" customWidth="1"/>
    <col min="1020" max="1020" width="9.42578125" style="2" customWidth="1"/>
    <col min="1021" max="1021" width="11.7109375" style="2" customWidth="1"/>
    <col min="1022" max="1022" width="12.28515625" style="2" customWidth="1"/>
    <col min="1023" max="1023" width="15.28515625" style="2" customWidth="1"/>
    <col min="1024" max="1025" width="5.7109375" style="2" customWidth="1"/>
  </cols>
  <sheetData>
    <row r="1" spans="1:11" ht="18" customHeight="1" x14ac:dyDescent="0.25">
      <c r="B1" s="239"/>
      <c r="C1" s="239"/>
      <c r="D1" s="240"/>
      <c r="E1" s="240"/>
      <c r="F1" s="240"/>
      <c r="G1" s="240"/>
      <c r="H1" s="240"/>
      <c r="I1" s="240"/>
      <c r="J1" s="240"/>
    </row>
    <row r="2" spans="1:11" ht="18" customHeight="1" x14ac:dyDescent="0.25">
      <c r="B2" s="239"/>
      <c r="C2" s="239"/>
      <c r="D2" s="241" t="s">
        <v>0</v>
      </c>
      <c r="E2" s="241"/>
      <c r="F2" s="241"/>
      <c r="G2" s="241"/>
      <c r="H2" s="241"/>
      <c r="I2" s="241"/>
      <c r="J2" s="241"/>
    </row>
    <row r="3" spans="1:11" ht="18" customHeight="1" x14ac:dyDescent="0.25">
      <c r="B3" s="239"/>
      <c r="C3" s="239"/>
      <c r="D3" s="241"/>
      <c r="E3" s="241"/>
      <c r="F3" s="241"/>
      <c r="G3" s="241"/>
      <c r="H3" s="241"/>
      <c r="I3" s="241"/>
      <c r="J3" s="241"/>
    </row>
    <row r="4" spans="1:11" ht="18" customHeight="1" x14ac:dyDescent="0.25">
      <c r="B4" s="239"/>
      <c r="C4" s="239"/>
      <c r="D4" s="241"/>
      <c r="E4" s="241"/>
      <c r="F4" s="241"/>
      <c r="G4" s="241"/>
      <c r="H4" s="241"/>
      <c r="I4" s="241"/>
      <c r="J4" s="241"/>
    </row>
    <row r="5" spans="1:11" ht="18" customHeight="1" x14ac:dyDescent="0.25">
      <c r="B5" s="5"/>
      <c r="C5" s="240"/>
      <c r="D5" s="240"/>
      <c r="E5" s="240"/>
      <c r="F5" s="240"/>
      <c r="G5" s="240"/>
      <c r="H5" s="240"/>
      <c r="I5" s="240"/>
      <c r="J5" s="240"/>
    </row>
    <row r="6" spans="1:11" ht="25.5" customHeight="1" x14ac:dyDescent="0.25">
      <c r="B6" s="239"/>
      <c r="C6" s="239"/>
      <c r="D6" s="239"/>
      <c r="E6" s="239"/>
      <c r="F6" s="239"/>
      <c r="G6" s="239"/>
      <c r="H6" s="239"/>
      <c r="I6" s="239"/>
      <c r="J6" s="239"/>
    </row>
    <row r="7" spans="1:11" ht="18.600000000000001" customHeight="1" x14ac:dyDescent="0.25">
      <c r="A7" s="6"/>
      <c r="B7" s="242" t="s">
        <v>1</v>
      </c>
      <c r="C7" s="242"/>
      <c r="D7" s="242"/>
      <c r="E7" s="242"/>
      <c r="F7" s="242"/>
      <c r="G7" s="242"/>
      <c r="H7" s="242"/>
      <c r="I7" s="242"/>
      <c r="J7" s="242"/>
    </row>
    <row r="8" spans="1:11" ht="24.6" customHeight="1" x14ac:dyDescent="0.25">
      <c r="A8" s="6"/>
      <c r="B8" s="243"/>
      <c r="C8" s="244" t="s">
        <v>2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9</v>
      </c>
    </row>
    <row r="9" spans="1:11" ht="18" customHeight="1" x14ac:dyDescent="0.25">
      <c r="A9" s="6"/>
      <c r="B9" s="243"/>
      <c r="C9" s="244"/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  <c r="J9" s="8"/>
    </row>
    <row r="10" spans="1:11" ht="18" customHeight="1" x14ac:dyDescent="0.25">
      <c r="A10" s="6"/>
      <c r="B10" s="243"/>
      <c r="C10" s="244"/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 t="s">
        <v>10</v>
      </c>
      <c r="J10" s="8"/>
    </row>
    <row r="11" spans="1:11" ht="18" customHeight="1" x14ac:dyDescent="0.25">
      <c r="A11" s="6"/>
      <c r="B11" s="243"/>
      <c r="C11" s="9" t="s">
        <v>11</v>
      </c>
      <c r="D11" s="245" t="s">
        <v>12</v>
      </c>
      <c r="E11" s="245"/>
      <c r="F11" s="245"/>
      <c r="G11" s="245"/>
      <c r="H11" s="245"/>
      <c r="I11" s="245"/>
      <c r="J11" s="245"/>
    </row>
    <row r="12" spans="1:11" ht="18" customHeight="1" x14ac:dyDescent="0.25">
      <c r="A12" s="6"/>
      <c r="B12" s="243"/>
      <c r="C12" s="9" t="s">
        <v>13</v>
      </c>
      <c r="D12" s="245" t="s">
        <v>14</v>
      </c>
      <c r="E12" s="245"/>
      <c r="F12" s="245"/>
      <c r="G12" s="245"/>
      <c r="H12" s="245"/>
      <c r="I12" s="245"/>
      <c r="J12" s="245"/>
    </row>
    <row r="13" spans="1:11" ht="18" customHeight="1" x14ac:dyDescent="0.25">
      <c r="A13" s="6"/>
      <c r="B13" s="243"/>
      <c r="C13" s="9" t="s">
        <v>15</v>
      </c>
      <c r="D13" s="245" t="s">
        <v>16</v>
      </c>
      <c r="E13" s="245"/>
      <c r="F13" s="245"/>
      <c r="G13" s="245"/>
      <c r="H13" s="245"/>
      <c r="I13" s="245"/>
      <c r="J13" s="245"/>
    </row>
    <row r="14" spans="1:11" ht="18" customHeight="1" x14ac:dyDescent="0.25">
      <c r="A14" s="6"/>
      <c r="B14" s="243"/>
      <c r="C14" s="9" t="s">
        <v>17</v>
      </c>
      <c r="D14" s="245">
        <v>3205616401</v>
      </c>
      <c r="E14" s="245"/>
      <c r="F14" s="245"/>
      <c r="G14" s="245"/>
      <c r="H14" s="245"/>
      <c r="I14" s="245"/>
      <c r="J14" s="245"/>
    </row>
    <row r="15" spans="1:11" ht="18" customHeight="1" x14ac:dyDescent="0.25">
      <c r="A15" s="6"/>
      <c r="B15" s="243"/>
      <c r="C15" s="9" t="s">
        <v>18</v>
      </c>
      <c r="D15" s="245" t="s">
        <v>19</v>
      </c>
      <c r="E15" s="245"/>
      <c r="F15" s="245"/>
      <c r="G15" s="245"/>
      <c r="H15" s="245"/>
      <c r="I15" s="245"/>
      <c r="J15" s="245"/>
    </row>
    <row r="16" spans="1:11" ht="18" customHeight="1" x14ac:dyDescent="0.25">
      <c r="A16" s="6"/>
      <c r="B16" s="243"/>
      <c r="C16" s="10" t="s">
        <v>20</v>
      </c>
      <c r="D16" s="246" t="s">
        <v>21</v>
      </c>
      <c r="E16" s="246"/>
      <c r="F16" s="246"/>
      <c r="G16" s="246"/>
      <c r="H16" s="246"/>
      <c r="I16" s="246"/>
      <c r="J16" s="246"/>
    </row>
    <row r="17" spans="1:15" ht="18" customHeight="1" x14ac:dyDescent="0.25">
      <c r="A17" s="6"/>
      <c r="B17" s="247" t="s">
        <v>22</v>
      </c>
      <c r="C17" s="247"/>
      <c r="D17" s="247"/>
      <c r="E17" s="247"/>
      <c r="F17" s="247"/>
      <c r="G17" s="247"/>
      <c r="H17" s="247"/>
      <c r="I17" s="11">
        <v>0.2</v>
      </c>
      <c r="J17" s="12">
        <f>(D27+F27)*I17/(H27)</f>
        <v>0.2</v>
      </c>
    </row>
    <row r="18" spans="1:15" ht="18" customHeight="1" x14ac:dyDescent="0.25">
      <c r="A18" s="6"/>
      <c r="B18" s="13"/>
      <c r="C18" s="14"/>
      <c r="D18" s="15" t="s">
        <v>23</v>
      </c>
      <c r="E18" s="15" t="s">
        <v>24</v>
      </c>
      <c r="F18" s="15" t="s">
        <v>25</v>
      </c>
      <c r="G18" s="15" t="s">
        <v>26</v>
      </c>
      <c r="H18" s="16" t="s">
        <v>27</v>
      </c>
      <c r="I18" s="17"/>
      <c r="J18" s="18"/>
    </row>
    <row r="19" spans="1:15" ht="34.5" customHeight="1" x14ac:dyDescent="0.25">
      <c r="A19" s="6">
        <v>1</v>
      </c>
      <c r="B19" s="248" t="s">
        <v>28</v>
      </c>
      <c r="C19" s="19" t="s">
        <v>29</v>
      </c>
      <c r="D19" s="20">
        <v>1</v>
      </c>
      <c r="E19" s="20"/>
      <c r="F19" s="21"/>
      <c r="G19" s="21"/>
      <c r="H19" s="249" t="s">
        <v>223</v>
      </c>
      <c r="I19" s="249"/>
      <c r="J19" s="249"/>
      <c r="O19" s="22">
        <v>0.76</v>
      </c>
    </row>
    <row r="20" spans="1:15" ht="25.5" customHeight="1" x14ac:dyDescent="0.25">
      <c r="A20" s="6">
        <v>2</v>
      </c>
      <c r="B20" s="248"/>
      <c r="C20" s="23" t="s">
        <v>30</v>
      </c>
      <c r="D20" s="20">
        <v>1</v>
      </c>
      <c r="E20" s="20"/>
      <c r="F20" s="21"/>
      <c r="G20" s="21"/>
      <c r="H20" s="249" t="s">
        <v>220</v>
      </c>
      <c r="I20" s="249"/>
      <c r="J20" s="249"/>
      <c r="O20" s="22"/>
    </row>
    <row r="21" spans="1:15" ht="23.25" customHeight="1" x14ac:dyDescent="0.25">
      <c r="A21" s="6">
        <v>3</v>
      </c>
      <c r="B21" s="248"/>
      <c r="C21" s="23" t="s">
        <v>31</v>
      </c>
      <c r="D21" s="20">
        <v>1</v>
      </c>
      <c r="E21" s="20"/>
      <c r="F21" s="21"/>
      <c r="G21" s="21"/>
      <c r="H21" s="249" t="s">
        <v>32</v>
      </c>
      <c r="I21" s="249"/>
      <c r="J21" s="249"/>
      <c r="O21" s="22"/>
    </row>
    <row r="22" spans="1:15" ht="26.45" customHeight="1" x14ac:dyDescent="0.25">
      <c r="A22" s="6">
        <v>4</v>
      </c>
      <c r="B22" s="248"/>
      <c r="C22" s="24" t="s">
        <v>33</v>
      </c>
      <c r="D22" s="20">
        <v>1</v>
      </c>
      <c r="E22" s="20"/>
      <c r="F22" s="21"/>
      <c r="G22" s="21"/>
      <c r="H22" s="250" t="s">
        <v>34</v>
      </c>
      <c r="I22" s="250"/>
      <c r="J22" s="250"/>
    </row>
    <row r="23" spans="1:15" ht="16.149999999999999" customHeight="1" x14ac:dyDescent="0.25">
      <c r="A23" s="6">
        <v>5</v>
      </c>
      <c r="B23" s="251" t="s">
        <v>35</v>
      </c>
      <c r="C23" s="25" t="s">
        <v>36</v>
      </c>
      <c r="D23" s="20">
        <v>1</v>
      </c>
      <c r="E23" s="20"/>
      <c r="F23" s="21"/>
      <c r="G23" s="21"/>
      <c r="H23" s="249" t="s">
        <v>222</v>
      </c>
      <c r="I23" s="249"/>
      <c r="J23" s="249"/>
    </row>
    <row r="24" spans="1:15" ht="24.75" customHeight="1" x14ac:dyDescent="0.25">
      <c r="A24" s="6">
        <v>6</v>
      </c>
      <c r="B24" s="251"/>
      <c r="C24" s="25" t="s">
        <v>37</v>
      </c>
      <c r="D24" s="20">
        <v>1</v>
      </c>
      <c r="E24" s="20"/>
      <c r="F24" s="21"/>
      <c r="G24" s="21"/>
      <c r="H24" s="249" t="s">
        <v>38</v>
      </c>
      <c r="I24" s="249"/>
      <c r="J24" s="249"/>
    </row>
    <row r="25" spans="1:15" s="27" customFormat="1" ht="23.25" customHeight="1" x14ac:dyDescent="0.2">
      <c r="A25" s="26">
        <v>7</v>
      </c>
      <c r="B25" s="251"/>
      <c r="C25" s="25" t="s">
        <v>39</v>
      </c>
      <c r="D25" s="20">
        <v>1</v>
      </c>
      <c r="E25" s="20"/>
      <c r="F25" s="21"/>
      <c r="G25" s="21"/>
      <c r="H25" s="249" t="s">
        <v>40</v>
      </c>
      <c r="I25" s="249"/>
      <c r="J25" s="249"/>
      <c r="K25" s="4"/>
      <c r="L25" s="4"/>
      <c r="M25" s="4"/>
      <c r="N25" s="4"/>
    </row>
    <row r="26" spans="1:15" s="27" customFormat="1" ht="31.5" customHeight="1" x14ac:dyDescent="0.2">
      <c r="A26" s="26">
        <v>8</v>
      </c>
      <c r="B26" s="251"/>
      <c r="C26" s="25" t="s">
        <v>41</v>
      </c>
      <c r="D26" s="20">
        <v>1</v>
      </c>
      <c r="E26" s="20"/>
      <c r="F26" s="21"/>
      <c r="G26" s="21"/>
      <c r="H26" s="249" t="s">
        <v>42</v>
      </c>
      <c r="I26" s="249"/>
      <c r="J26" s="249"/>
      <c r="K26" s="4"/>
      <c r="L26" s="4"/>
      <c r="M26" s="4"/>
      <c r="N26" s="4"/>
    </row>
    <row r="27" spans="1:15" s="32" customFormat="1" ht="19.5" customHeight="1" x14ac:dyDescent="0.2">
      <c r="A27" s="28"/>
      <c r="B27" s="251"/>
      <c r="C27" s="29" t="s">
        <v>43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52">
        <f>SUM(D27:G27)</f>
        <v>8</v>
      </c>
      <c r="I27" s="252"/>
      <c r="J27" s="252"/>
      <c r="K27" s="31"/>
      <c r="L27" s="31"/>
    </row>
    <row r="28" spans="1:15" ht="48.6" customHeight="1" x14ac:dyDescent="0.25"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15" s="27" customFormat="1" ht="18" customHeight="1" x14ac:dyDescent="0.2">
      <c r="A29" s="26"/>
      <c r="B29" s="254" t="s">
        <v>44</v>
      </c>
      <c r="C29" s="254"/>
      <c r="D29" s="254"/>
      <c r="E29" s="254"/>
      <c r="F29" s="254"/>
      <c r="G29" s="254"/>
      <c r="H29" s="254"/>
      <c r="I29" s="33">
        <v>0.25</v>
      </c>
      <c r="J29" s="34">
        <f>+(D45+F45)*I29/H45</f>
        <v>0.25</v>
      </c>
      <c r="K29" s="35"/>
      <c r="L29" s="35"/>
    </row>
    <row r="30" spans="1:15" s="27" customFormat="1" ht="18" customHeight="1" x14ac:dyDescent="0.2">
      <c r="A30" s="26"/>
      <c r="B30" s="36"/>
      <c r="C30" s="255" t="s">
        <v>45</v>
      </c>
      <c r="D30" s="37" t="s">
        <v>23</v>
      </c>
      <c r="E30" s="37" t="s">
        <v>24</v>
      </c>
      <c r="F30" s="37" t="s">
        <v>25</v>
      </c>
      <c r="G30" s="37" t="s">
        <v>26</v>
      </c>
      <c r="H30" s="256" t="s">
        <v>27</v>
      </c>
      <c r="I30" s="256"/>
      <c r="J30" s="256"/>
      <c r="K30" s="35"/>
      <c r="L30" s="35"/>
    </row>
    <row r="31" spans="1:15" s="27" customFormat="1" ht="15" customHeight="1" x14ac:dyDescent="0.2">
      <c r="A31" s="26"/>
      <c r="B31" s="36"/>
      <c r="C31" s="255"/>
      <c r="D31" s="38"/>
      <c r="E31" s="38"/>
      <c r="F31" s="38"/>
      <c r="G31" s="38"/>
      <c r="H31" s="39" t="s">
        <v>46</v>
      </c>
      <c r="I31" s="257" t="s">
        <v>47</v>
      </c>
      <c r="J31" s="257"/>
      <c r="K31" s="35"/>
      <c r="L31" s="35"/>
    </row>
    <row r="32" spans="1:15" s="27" customFormat="1" ht="46.35" customHeight="1" x14ac:dyDescent="0.25">
      <c r="A32" s="26">
        <v>1</v>
      </c>
      <c r="B32" s="258" t="s">
        <v>48</v>
      </c>
      <c r="C32" s="40" t="s">
        <v>49</v>
      </c>
      <c r="D32" s="41">
        <v>1</v>
      </c>
      <c r="E32" s="41"/>
      <c r="F32" s="41"/>
      <c r="G32" s="20"/>
      <c r="H32" s="42"/>
      <c r="I32" s="259" t="s">
        <v>221</v>
      </c>
      <c r="J32" s="259"/>
      <c r="K32" s="35"/>
      <c r="L32" s="35"/>
    </row>
    <row r="33" spans="1:12" s="27" customFormat="1" ht="52.9" customHeight="1" x14ac:dyDescent="0.2">
      <c r="A33" s="26">
        <v>2</v>
      </c>
      <c r="B33" s="258"/>
      <c r="C33" s="43" t="s">
        <v>50</v>
      </c>
      <c r="D33" s="41"/>
      <c r="E33" s="41"/>
      <c r="F33" s="41"/>
      <c r="G33" s="20"/>
      <c r="H33" s="44"/>
      <c r="I33" s="260" t="s">
        <v>51</v>
      </c>
      <c r="J33" s="260"/>
      <c r="K33" s="35"/>
      <c r="L33" s="35"/>
    </row>
    <row r="34" spans="1:12" s="27" customFormat="1" ht="37.15" customHeight="1" x14ac:dyDescent="0.2">
      <c r="A34" s="26">
        <v>3</v>
      </c>
      <c r="B34" s="258"/>
      <c r="C34" s="45" t="s">
        <v>52</v>
      </c>
      <c r="D34" s="46"/>
      <c r="E34" s="46"/>
      <c r="F34" s="46"/>
      <c r="G34" s="44"/>
      <c r="H34" s="44"/>
      <c r="I34" s="259"/>
      <c r="J34" s="259"/>
      <c r="K34" s="35"/>
      <c r="L34" s="35"/>
    </row>
    <row r="35" spans="1:12" s="27" customFormat="1" ht="39.6" customHeight="1" x14ac:dyDescent="0.2">
      <c r="A35" s="26">
        <v>4</v>
      </c>
      <c r="B35" s="47"/>
      <c r="C35" s="45" t="s">
        <v>53</v>
      </c>
      <c r="D35" s="46"/>
      <c r="E35" s="46"/>
      <c r="F35" s="46"/>
      <c r="G35" s="44"/>
      <c r="H35" s="44"/>
      <c r="I35" s="259"/>
      <c r="J35" s="259"/>
      <c r="K35" s="35"/>
      <c r="L35" s="35"/>
    </row>
    <row r="36" spans="1:12" s="27" customFormat="1" ht="38.25" x14ac:dyDescent="0.2">
      <c r="A36" s="26">
        <v>5</v>
      </c>
      <c r="B36" s="47"/>
      <c r="C36" s="45" t="s">
        <v>54</v>
      </c>
      <c r="D36" s="46"/>
      <c r="E36" s="46"/>
      <c r="F36" s="46"/>
      <c r="G36" s="44"/>
      <c r="H36" s="44"/>
      <c r="I36" s="259"/>
      <c r="J36" s="259"/>
      <c r="K36" s="35"/>
      <c r="L36" s="35"/>
    </row>
    <row r="37" spans="1:12" s="50" customFormat="1" ht="45" customHeight="1" x14ac:dyDescent="0.2">
      <c r="A37" s="48">
        <v>6</v>
      </c>
      <c r="B37" s="47"/>
      <c r="C37" s="45" t="s">
        <v>55</v>
      </c>
      <c r="D37" s="46"/>
      <c r="E37" s="46"/>
      <c r="F37" s="46"/>
      <c r="G37" s="44"/>
      <c r="H37" s="44"/>
      <c r="I37" s="259"/>
      <c r="J37" s="259"/>
      <c r="K37" s="49"/>
      <c r="L37" s="49"/>
    </row>
    <row r="38" spans="1:12" s="50" customFormat="1" ht="47.25" customHeight="1" x14ac:dyDescent="0.2">
      <c r="A38" s="48">
        <v>7</v>
      </c>
      <c r="B38" s="47"/>
      <c r="C38" s="45" t="s">
        <v>56</v>
      </c>
      <c r="D38" s="46"/>
      <c r="E38" s="46"/>
      <c r="F38" s="46"/>
      <c r="G38" s="44"/>
      <c r="H38" s="44"/>
      <c r="I38" s="259"/>
      <c r="J38" s="259"/>
      <c r="K38" s="49"/>
      <c r="L38" s="49"/>
    </row>
    <row r="39" spans="1:12" s="50" customFormat="1" ht="38.25" x14ac:dyDescent="0.2">
      <c r="A39" s="48">
        <v>8</v>
      </c>
      <c r="B39" s="47"/>
      <c r="C39" s="45" t="s">
        <v>57</v>
      </c>
      <c r="D39" s="46"/>
      <c r="E39" s="46"/>
      <c r="F39" s="46"/>
      <c r="G39" s="44"/>
      <c r="H39" s="44"/>
      <c r="I39" s="259"/>
      <c r="J39" s="259"/>
      <c r="K39" s="49"/>
      <c r="L39" s="49"/>
    </row>
    <row r="40" spans="1:12" s="50" customFormat="1" ht="38.25" x14ac:dyDescent="0.2">
      <c r="A40" s="48">
        <v>9</v>
      </c>
      <c r="B40" s="47"/>
      <c r="C40" s="51" t="s">
        <v>58</v>
      </c>
      <c r="D40" s="46"/>
      <c r="E40" s="46"/>
      <c r="F40" s="46"/>
      <c r="G40" s="44"/>
      <c r="H40" s="44"/>
      <c r="I40" s="259"/>
      <c r="J40" s="259"/>
      <c r="K40" s="49"/>
      <c r="L40" s="49"/>
    </row>
    <row r="41" spans="1:12" s="50" customFormat="1" ht="37.9" customHeight="1" x14ac:dyDescent="0.2">
      <c r="A41" s="48">
        <v>10</v>
      </c>
      <c r="B41" s="47"/>
      <c r="C41" s="51" t="s">
        <v>59</v>
      </c>
      <c r="D41" s="46"/>
      <c r="E41" s="46"/>
      <c r="F41" s="46"/>
      <c r="G41" s="44"/>
      <c r="H41" s="44"/>
      <c r="I41" s="259"/>
      <c r="J41" s="259"/>
      <c r="K41" s="49"/>
      <c r="L41" s="49"/>
    </row>
    <row r="42" spans="1:12" s="50" customFormat="1" ht="37.9" customHeight="1" x14ac:dyDescent="0.2">
      <c r="A42" s="48">
        <v>11</v>
      </c>
      <c r="B42" s="52"/>
      <c r="C42" s="53" t="s">
        <v>60</v>
      </c>
      <c r="D42" s="46"/>
      <c r="E42" s="46"/>
      <c r="F42" s="46"/>
      <c r="G42" s="44"/>
      <c r="H42" s="44"/>
      <c r="I42" s="259"/>
      <c r="J42" s="259"/>
      <c r="K42" s="49"/>
      <c r="L42" s="49"/>
    </row>
    <row r="43" spans="1:12" s="50" customFormat="1" ht="54" customHeight="1" x14ac:dyDescent="0.2">
      <c r="A43" s="48">
        <v>12</v>
      </c>
      <c r="B43" s="52"/>
      <c r="C43" s="53" t="s">
        <v>61</v>
      </c>
      <c r="D43" s="46"/>
      <c r="E43" s="46"/>
      <c r="F43" s="46"/>
      <c r="G43" s="44"/>
      <c r="H43" s="44"/>
      <c r="I43" s="259"/>
      <c r="J43" s="259"/>
      <c r="K43" s="49"/>
      <c r="L43" s="49"/>
    </row>
    <row r="44" spans="1:12" s="50" customFormat="1" ht="37.9" customHeight="1" x14ac:dyDescent="0.2">
      <c r="A44" s="48">
        <v>13</v>
      </c>
      <c r="B44" s="52"/>
      <c r="C44" s="53" t="s">
        <v>62</v>
      </c>
      <c r="D44" s="46"/>
      <c r="E44" s="46"/>
      <c r="F44" s="46"/>
      <c r="G44" s="44"/>
      <c r="H44" s="44"/>
      <c r="I44" s="259"/>
      <c r="J44" s="259"/>
      <c r="K44" s="49"/>
      <c r="L44" s="49"/>
    </row>
    <row r="45" spans="1:12" s="57" customFormat="1" ht="16.149999999999999" customHeight="1" x14ac:dyDescent="0.2">
      <c r="A45" s="54"/>
      <c r="B45" s="261" t="s">
        <v>63</v>
      </c>
      <c r="C45" s="261"/>
      <c r="D45" s="55">
        <f>SUM(D32:D44)</f>
        <v>1</v>
      </c>
      <c r="E45" s="55">
        <f>SUM(E32:E44)</f>
        <v>0</v>
      </c>
      <c r="F45" s="55">
        <f>SUM(F32:F44)</f>
        <v>0</v>
      </c>
      <c r="G45" s="55">
        <f>SUM(G32:G44)</f>
        <v>0</v>
      </c>
      <c r="H45" s="262">
        <f>+D45+E45+F45+G45</f>
        <v>1</v>
      </c>
      <c r="I45" s="262"/>
      <c r="J45" s="262"/>
      <c r="K45" s="56"/>
      <c r="L45" s="56"/>
    </row>
    <row r="46" spans="1:12" ht="58.9" customHeight="1" x14ac:dyDescent="0.25">
      <c r="A46" s="26"/>
      <c r="B46" s="263" t="s">
        <v>64</v>
      </c>
      <c r="C46" s="263"/>
      <c r="D46" s="263"/>
      <c r="E46" s="263"/>
      <c r="F46" s="263"/>
      <c r="G46" s="263"/>
      <c r="H46" s="263"/>
      <c r="I46" s="263"/>
      <c r="J46" s="263"/>
    </row>
    <row r="47" spans="1:12" ht="12" customHeight="1" x14ac:dyDescent="0.25">
      <c r="B47" s="264" t="s">
        <v>65</v>
      </c>
      <c r="C47" s="264"/>
      <c r="D47" s="264"/>
      <c r="E47" s="264"/>
      <c r="F47" s="264"/>
      <c r="G47" s="264"/>
      <c r="H47" s="264"/>
      <c r="I47" s="58">
        <v>0.05</v>
      </c>
      <c r="J47" s="34">
        <f>(D53+G53)*I47/H53</f>
        <v>0.05</v>
      </c>
    </row>
    <row r="48" spans="1:12" ht="18" customHeight="1" x14ac:dyDescent="0.25">
      <c r="B48" s="59"/>
      <c r="C48" s="60"/>
      <c r="D48" s="37" t="s">
        <v>23</v>
      </c>
      <c r="E48" s="37" t="s">
        <v>24</v>
      </c>
      <c r="F48" s="37" t="s">
        <v>25</v>
      </c>
      <c r="G48" s="37" t="s">
        <v>26</v>
      </c>
      <c r="H48" s="265" t="s">
        <v>27</v>
      </c>
      <c r="I48" s="265"/>
      <c r="J48" s="265"/>
    </row>
    <row r="49" spans="1:12" ht="42.75" customHeight="1" x14ac:dyDescent="0.25">
      <c r="A49" s="1">
        <v>1</v>
      </c>
      <c r="B49" s="59"/>
      <c r="C49" s="45" t="s">
        <v>66</v>
      </c>
      <c r="D49" s="61">
        <v>1</v>
      </c>
      <c r="E49" s="61"/>
      <c r="F49" s="61"/>
      <c r="G49" s="61"/>
      <c r="H49" s="266" t="s">
        <v>67</v>
      </c>
      <c r="I49" s="266"/>
      <c r="J49" s="266"/>
    </row>
    <row r="50" spans="1:12" ht="54.75" customHeight="1" x14ac:dyDescent="0.25">
      <c r="A50" s="1">
        <v>2</v>
      </c>
      <c r="B50" s="62"/>
      <c r="C50" s="25" t="s">
        <v>68</v>
      </c>
      <c r="D50" s="61">
        <v>1</v>
      </c>
      <c r="E50" s="61"/>
      <c r="F50" s="61"/>
      <c r="G50" s="61"/>
      <c r="H50" s="266" t="s">
        <v>69</v>
      </c>
      <c r="I50" s="266"/>
      <c r="J50" s="266"/>
    </row>
    <row r="51" spans="1:12" ht="45.75" customHeight="1" x14ac:dyDescent="0.25">
      <c r="A51" s="1">
        <v>3</v>
      </c>
      <c r="B51" s="62"/>
      <c r="C51" s="25" t="s">
        <v>70</v>
      </c>
      <c r="D51" s="61">
        <v>1</v>
      </c>
      <c r="E51" s="61"/>
      <c r="F51" s="61"/>
      <c r="G51" s="61"/>
      <c r="H51" s="266" t="s">
        <v>71</v>
      </c>
      <c r="I51" s="266"/>
      <c r="J51" s="266"/>
    </row>
    <row r="52" spans="1:12" ht="38.450000000000003" customHeight="1" x14ac:dyDescent="0.25">
      <c r="A52" s="1">
        <v>4</v>
      </c>
      <c r="B52" s="62"/>
      <c r="C52" s="25" t="s">
        <v>72</v>
      </c>
      <c r="D52" s="61">
        <v>1</v>
      </c>
      <c r="E52" s="61"/>
      <c r="F52" s="61"/>
      <c r="G52" s="61"/>
      <c r="H52" s="266" t="s">
        <v>73</v>
      </c>
      <c r="I52" s="266"/>
      <c r="J52" s="266"/>
    </row>
    <row r="53" spans="1:12" s="65" customFormat="1" ht="12" x14ac:dyDescent="0.25">
      <c r="A53" s="63"/>
      <c r="B53" s="267" t="s">
        <v>74</v>
      </c>
      <c r="C53" s="267"/>
      <c r="D53" s="64">
        <f>SUM(D49:D52)</f>
        <v>4</v>
      </c>
      <c r="E53" s="64">
        <f>SUM(E49:E52)</f>
        <v>0</v>
      </c>
      <c r="F53" s="64">
        <f>SUM(F49:F52)</f>
        <v>0</v>
      </c>
      <c r="G53" s="64">
        <f>SUM(G49:G52)</f>
        <v>0</v>
      </c>
      <c r="H53" s="268">
        <f>SUM(D53:G53)</f>
        <v>4</v>
      </c>
      <c r="I53" s="268"/>
      <c r="J53" s="268"/>
      <c r="L53" s="66"/>
    </row>
    <row r="54" spans="1:12" ht="45" customHeight="1" x14ac:dyDescent="0.25">
      <c r="B54" s="269" t="s">
        <v>75</v>
      </c>
      <c r="C54" s="269"/>
      <c r="D54" s="269"/>
      <c r="E54" s="269"/>
      <c r="F54" s="269"/>
      <c r="G54" s="269"/>
      <c r="H54" s="269"/>
      <c r="I54" s="269"/>
      <c r="J54" s="269"/>
    </row>
    <row r="55" spans="1:12" ht="18" customHeight="1" x14ac:dyDescent="0.25">
      <c r="A55" s="1">
        <v>1</v>
      </c>
      <c r="B55" s="270" t="s">
        <v>76</v>
      </c>
      <c r="C55" s="270"/>
      <c r="D55" s="270"/>
      <c r="E55" s="270"/>
      <c r="F55" s="270"/>
      <c r="G55" s="270"/>
      <c r="H55" s="270"/>
      <c r="I55" s="67">
        <v>0.05</v>
      </c>
      <c r="J55" s="68">
        <f>(D71+F71)*I55/H71</f>
        <v>0.05</v>
      </c>
    </row>
    <row r="56" spans="1:12" ht="18" customHeight="1" x14ac:dyDescent="0.25">
      <c r="B56" s="69"/>
      <c r="C56" s="70" t="s">
        <v>77</v>
      </c>
      <c r="D56" s="271" t="s">
        <v>78</v>
      </c>
      <c r="E56" s="271"/>
      <c r="F56" s="271"/>
      <c r="G56" s="271"/>
      <c r="H56" s="70" t="s">
        <v>79</v>
      </c>
      <c r="I56" s="71" t="s">
        <v>47</v>
      </c>
      <c r="J56" s="72"/>
    </row>
    <row r="57" spans="1:12" x14ac:dyDescent="0.25">
      <c r="B57" s="73">
        <v>1</v>
      </c>
      <c r="C57" s="74" t="s">
        <v>80</v>
      </c>
      <c r="D57" s="272"/>
      <c r="E57" s="272"/>
      <c r="F57" s="272"/>
      <c r="G57" s="272"/>
      <c r="H57" s="75"/>
      <c r="I57" s="273"/>
      <c r="J57" s="273"/>
    </row>
    <row r="58" spans="1:12" x14ac:dyDescent="0.25">
      <c r="B58" s="73">
        <v>2</v>
      </c>
      <c r="C58" s="74" t="s">
        <v>81</v>
      </c>
      <c r="D58" s="272"/>
      <c r="E58" s="272"/>
      <c r="F58" s="272"/>
      <c r="G58" s="272"/>
      <c r="H58" s="75"/>
      <c r="I58" s="273"/>
      <c r="J58" s="273"/>
    </row>
    <row r="59" spans="1:12" x14ac:dyDescent="0.25">
      <c r="B59" s="73">
        <v>3</v>
      </c>
      <c r="C59" s="74" t="s">
        <v>82</v>
      </c>
      <c r="D59" s="272"/>
      <c r="E59" s="272"/>
      <c r="F59" s="272"/>
      <c r="G59" s="272"/>
      <c r="H59" s="75"/>
      <c r="I59" s="273"/>
      <c r="J59" s="273"/>
    </row>
    <row r="60" spans="1:12" x14ac:dyDescent="0.25">
      <c r="B60" s="73">
        <v>4</v>
      </c>
      <c r="C60" s="74" t="s">
        <v>83</v>
      </c>
      <c r="D60" s="272"/>
      <c r="E60" s="272"/>
      <c r="F60" s="272"/>
      <c r="G60" s="272"/>
      <c r="H60" s="75"/>
      <c r="I60" s="273"/>
      <c r="J60" s="273"/>
    </row>
    <row r="61" spans="1:12" x14ac:dyDescent="0.25">
      <c r="B61" s="73">
        <v>5</v>
      </c>
      <c r="C61" s="74" t="s">
        <v>84</v>
      </c>
      <c r="D61" s="272"/>
      <c r="E61" s="272"/>
      <c r="F61" s="272"/>
      <c r="G61" s="272"/>
      <c r="H61" s="75"/>
      <c r="I61" s="273"/>
      <c r="J61" s="273"/>
    </row>
    <row r="62" spans="1:12" x14ac:dyDescent="0.25">
      <c r="B62" s="73">
        <v>6</v>
      </c>
      <c r="C62" s="74" t="s">
        <v>85</v>
      </c>
      <c r="D62" s="272"/>
      <c r="E62" s="272"/>
      <c r="F62" s="272"/>
      <c r="G62" s="272"/>
      <c r="H62" s="75"/>
      <c r="I62" s="273"/>
      <c r="J62" s="273"/>
    </row>
    <row r="63" spans="1:12" x14ac:dyDescent="0.25">
      <c r="B63" s="73">
        <v>7</v>
      </c>
      <c r="C63" s="74" t="s">
        <v>86</v>
      </c>
      <c r="D63" s="272"/>
      <c r="E63" s="272"/>
      <c r="F63" s="272"/>
      <c r="G63" s="272"/>
      <c r="H63" s="75"/>
      <c r="I63" s="273"/>
      <c r="J63" s="273"/>
    </row>
    <row r="64" spans="1:12" x14ac:dyDescent="0.25">
      <c r="B64" s="73">
        <v>8</v>
      </c>
      <c r="C64" s="74" t="s">
        <v>87</v>
      </c>
      <c r="D64" s="272"/>
      <c r="E64" s="272"/>
      <c r="F64" s="272"/>
      <c r="G64" s="272"/>
      <c r="H64" s="75"/>
      <c r="I64" s="273"/>
      <c r="J64" s="273"/>
    </row>
    <row r="65" spans="1:12" ht="18" customHeight="1" x14ac:dyDescent="0.25">
      <c r="B65" s="76">
        <v>9</v>
      </c>
      <c r="C65" s="74" t="s">
        <v>88</v>
      </c>
      <c r="D65" s="272"/>
      <c r="E65" s="272"/>
      <c r="F65" s="272"/>
      <c r="G65" s="272"/>
      <c r="H65" s="77"/>
      <c r="I65" s="273"/>
      <c r="J65" s="273"/>
    </row>
    <row r="66" spans="1:12" ht="18" customHeight="1" x14ac:dyDescent="0.25">
      <c r="B66" s="76">
        <v>10</v>
      </c>
      <c r="C66" s="74" t="s">
        <v>89</v>
      </c>
      <c r="D66" s="272"/>
      <c r="E66" s="272"/>
      <c r="F66" s="272"/>
      <c r="G66" s="272"/>
      <c r="H66" s="77"/>
      <c r="I66" s="273"/>
      <c r="J66" s="273"/>
    </row>
    <row r="67" spans="1:12" s="82" customFormat="1" ht="19.5" customHeight="1" x14ac:dyDescent="0.2">
      <c r="A67" s="78"/>
      <c r="B67" s="79"/>
      <c r="C67" s="274" t="s">
        <v>90</v>
      </c>
      <c r="D67" s="274"/>
      <c r="E67" s="274"/>
      <c r="F67" s="274"/>
      <c r="G67" s="274"/>
      <c r="H67" s="271">
        <f>SUM(H57:H66)</f>
        <v>0</v>
      </c>
      <c r="I67" s="271"/>
      <c r="J67" s="80"/>
      <c r="K67" s="81"/>
      <c r="L67" s="81"/>
    </row>
    <row r="68" spans="1:12" s="82" customFormat="1" ht="20.45" customHeight="1" x14ac:dyDescent="0.2">
      <c r="A68" s="78"/>
      <c r="B68" s="79"/>
      <c r="C68" s="274" t="s">
        <v>91</v>
      </c>
      <c r="D68" s="274"/>
      <c r="E68" s="274"/>
      <c r="F68" s="274"/>
      <c r="G68" s="274"/>
      <c r="H68" s="271"/>
      <c r="I68" s="271"/>
      <c r="J68" s="80"/>
      <c r="K68" s="81"/>
      <c r="L68" s="81"/>
    </row>
    <row r="69" spans="1:12" s="82" customFormat="1" ht="15.75" customHeight="1" x14ac:dyDescent="0.2">
      <c r="A69" s="78"/>
      <c r="B69" s="83"/>
      <c r="C69" s="274" t="s">
        <v>43</v>
      </c>
      <c r="D69" s="274"/>
      <c r="E69" s="274"/>
      <c r="F69" s="274"/>
      <c r="G69" s="274"/>
      <c r="H69" s="271"/>
      <c r="I69" s="271"/>
      <c r="J69" s="80"/>
      <c r="K69" s="81"/>
      <c r="L69" s="81"/>
    </row>
    <row r="70" spans="1:12" ht="14.25" customHeight="1" x14ac:dyDescent="0.25">
      <c r="B70" s="275" t="s">
        <v>92</v>
      </c>
      <c r="C70" s="275"/>
      <c r="D70" s="84" t="s">
        <v>23</v>
      </c>
      <c r="E70" s="84" t="s">
        <v>24</v>
      </c>
      <c r="F70" s="84" t="s">
        <v>25</v>
      </c>
      <c r="G70" s="84" t="s">
        <v>26</v>
      </c>
      <c r="H70" s="85"/>
      <c r="I70" s="86"/>
      <c r="J70" s="87"/>
    </row>
    <row r="71" spans="1:12" s="57" customFormat="1" ht="15.75" customHeight="1" x14ac:dyDescent="0.2">
      <c r="A71" s="54"/>
      <c r="B71" s="275"/>
      <c r="C71" s="275"/>
      <c r="D71" s="88">
        <v>1</v>
      </c>
      <c r="E71" s="88"/>
      <c r="F71" s="88"/>
      <c r="G71" s="88"/>
      <c r="H71" s="276">
        <f>+D71+E71+F71+G71</f>
        <v>1</v>
      </c>
      <c r="I71" s="276"/>
      <c r="J71" s="276"/>
      <c r="K71" s="56"/>
      <c r="L71" s="56"/>
    </row>
    <row r="72" spans="1:12" s="57" customFormat="1" ht="0.75" customHeight="1" x14ac:dyDescent="0.2">
      <c r="A72" s="54"/>
      <c r="B72" s="277" t="s">
        <v>93</v>
      </c>
      <c r="C72" s="277"/>
      <c r="D72" s="277"/>
      <c r="E72" s="277"/>
      <c r="F72" s="277"/>
      <c r="G72" s="277"/>
      <c r="H72" s="277"/>
      <c r="I72" s="277"/>
      <c r="J72" s="277"/>
      <c r="K72" s="56"/>
      <c r="L72" s="56"/>
    </row>
    <row r="73" spans="1:12" ht="43.5" customHeight="1" x14ac:dyDescent="0.25">
      <c r="B73" s="278"/>
      <c r="C73" s="278"/>
      <c r="D73" s="278"/>
      <c r="E73" s="278"/>
      <c r="F73" s="278"/>
      <c r="G73" s="278"/>
      <c r="H73" s="278"/>
      <c r="I73" s="278"/>
      <c r="J73" s="278"/>
    </row>
    <row r="74" spans="1:12" ht="14.25" customHeight="1" x14ac:dyDescent="0.25">
      <c r="B74" s="279" t="s">
        <v>94</v>
      </c>
      <c r="C74" s="279"/>
      <c r="D74" s="279"/>
      <c r="E74" s="279"/>
      <c r="F74" s="279"/>
      <c r="G74" s="279"/>
      <c r="H74" s="279"/>
      <c r="I74" s="89">
        <v>0.1</v>
      </c>
      <c r="J74" s="89">
        <f>(D83+F83)*I74/H83</f>
        <v>0.1</v>
      </c>
    </row>
    <row r="75" spans="1:12" ht="15" customHeight="1" x14ac:dyDescent="0.25">
      <c r="B75" s="90"/>
      <c r="C75" s="90" t="s">
        <v>48</v>
      </c>
      <c r="D75" s="91" t="s">
        <v>23</v>
      </c>
      <c r="E75" s="91" t="s">
        <v>24</v>
      </c>
      <c r="F75" s="91" t="s">
        <v>25</v>
      </c>
      <c r="G75" s="91" t="s">
        <v>26</v>
      </c>
      <c r="H75" s="280" t="s">
        <v>95</v>
      </c>
      <c r="I75" s="280"/>
      <c r="J75" s="280"/>
    </row>
    <row r="76" spans="1:12" x14ac:dyDescent="0.25">
      <c r="A76" s="1">
        <v>1</v>
      </c>
      <c r="B76" s="90"/>
      <c r="C76" s="92" t="s">
        <v>96</v>
      </c>
      <c r="D76" s="93">
        <v>1</v>
      </c>
      <c r="E76" s="94"/>
      <c r="F76" s="94"/>
      <c r="G76" s="94"/>
      <c r="H76" s="281"/>
      <c r="I76" s="281"/>
      <c r="J76" s="281"/>
    </row>
    <row r="77" spans="1:12" x14ac:dyDescent="0.25">
      <c r="A77" s="1">
        <v>2</v>
      </c>
      <c r="B77" s="90"/>
      <c r="C77" s="95" t="s">
        <v>97</v>
      </c>
      <c r="D77" s="96">
        <v>1</v>
      </c>
      <c r="E77" s="94"/>
      <c r="F77" s="97"/>
      <c r="G77" s="97"/>
      <c r="H77" s="282"/>
      <c r="I77" s="282"/>
      <c r="J77" s="282"/>
    </row>
    <row r="78" spans="1:12" x14ac:dyDescent="0.25">
      <c r="A78" s="1">
        <v>3</v>
      </c>
      <c r="B78" s="90"/>
      <c r="C78" s="98" t="s">
        <v>98</v>
      </c>
      <c r="D78" s="96">
        <v>1</v>
      </c>
      <c r="E78" s="94"/>
      <c r="F78" s="97"/>
      <c r="G78" s="97"/>
      <c r="H78" s="282"/>
      <c r="I78" s="282"/>
      <c r="J78" s="282"/>
    </row>
    <row r="79" spans="1:12" x14ac:dyDescent="0.25">
      <c r="A79" s="1">
        <v>4</v>
      </c>
      <c r="B79" s="90"/>
      <c r="C79" s="95" t="s">
        <v>99</v>
      </c>
      <c r="D79" s="96">
        <v>1</v>
      </c>
      <c r="E79" s="94"/>
      <c r="F79" s="97"/>
      <c r="G79" s="97"/>
      <c r="H79" s="282"/>
      <c r="I79" s="282"/>
      <c r="J79" s="282"/>
    </row>
    <row r="80" spans="1:12" x14ac:dyDescent="0.25">
      <c r="A80" s="1">
        <v>5</v>
      </c>
      <c r="B80" s="280"/>
      <c r="C80" s="98" t="s">
        <v>100</v>
      </c>
      <c r="D80" s="99">
        <v>1</v>
      </c>
      <c r="E80" s="94"/>
      <c r="F80" s="97"/>
      <c r="G80" s="97"/>
      <c r="H80" s="282"/>
      <c r="I80" s="282"/>
      <c r="J80" s="282"/>
    </row>
    <row r="81" spans="1:12" x14ac:dyDescent="0.25">
      <c r="A81" s="1">
        <v>6</v>
      </c>
      <c r="B81" s="280"/>
      <c r="C81" s="95" t="s">
        <v>101</v>
      </c>
      <c r="D81" s="99">
        <v>1</v>
      </c>
      <c r="E81" s="94"/>
      <c r="F81" s="97"/>
      <c r="G81" s="97"/>
      <c r="H81" s="282"/>
      <c r="I81" s="282"/>
      <c r="J81" s="282"/>
    </row>
    <row r="82" spans="1:12" x14ac:dyDescent="0.25">
      <c r="A82" s="1">
        <v>7</v>
      </c>
      <c r="B82" s="280"/>
      <c r="C82" s="98" t="s">
        <v>102</v>
      </c>
      <c r="D82" s="99">
        <v>1</v>
      </c>
      <c r="E82" s="94"/>
      <c r="F82" s="97"/>
      <c r="G82" s="97"/>
      <c r="H82" s="282"/>
      <c r="I82" s="282"/>
      <c r="J82" s="282"/>
    </row>
    <row r="83" spans="1:12" s="65" customFormat="1" ht="10.5" customHeight="1" x14ac:dyDescent="0.25">
      <c r="A83" s="63"/>
      <c r="B83" s="267" t="s">
        <v>103</v>
      </c>
      <c r="C83" s="267"/>
      <c r="D83" s="100">
        <f>SUM(D76:D82)</f>
        <v>7</v>
      </c>
      <c r="E83" s="100">
        <f>SUM(E76:E82)</f>
        <v>0</v>
      </c>
      <c r="F83" s="100">
        <f>SUM(F76:F82)</f>
        <v>0</v>
      </c>
      <c r="G83" s="100">
        <f>SUM(G76:G82)</f>
        <v>0</v>
      </c>
      <c r="H83" s="283">
        <f>SUM(D83:G83)</f>
        <v>7</v>
      </c>
      <c r="I83" s="283"/>
      <c r="J83" s="283"/>
      <c r="K83" s="66"/>
      <c r="L83" s="66"/>
    </row>
    <row r="84" spans="1:12" ht="42.75" hidden="1" customHeight="1" x14ac:dyDescent="0.25">
      <c r="B84" s="284" t="s">
        <v>104</v>
      </c>
      <c r="C84" s="284"/>
      <c r="D84" s="284"/>
      <c r="E84" s="284"/>
      <c r="F84" s="284"/>
      <c r="G84" s="284"/>
      <c r="H84" s="284"/>
      <c r="I84" s="284"/>
      <c r="J84" s="284"/>
    </row>
    <row r="85" spans="1:12" ht="39" customHeight="1" x14ac:dyDescent="0.25">
      <c r="B85" s="278"/>
      <c r="C85" s="278"/>
      <c r="D85" s="278"/>
      <c r="E85" s="278"/>
      <c r="F85" s="278"/>
      <c r="G85" s="278"/>
      <c r="H85" s="278"/>
      <c r="I85" s="278"/>
      <c r="J85" s="278"/>
    </row>
    <row r="86" spans="1:12" ht="18" customHeight="1" x14ac:dyDescent="0.25">
      <c r="B86" s="254" t="s">
        <v>105</v>
      </c>
      <c r="C86" s="254"/>
      <c r="D86" s="254"/>
      <c r="E86" s="254"/>
      <c r="F86" s="254"/>
      <c r="G86" s="254"/>
      <c r="H86" s="254"/>
      <c r="I86" s="102">
        <v>0.1</v>
      </c>
      <c r="J86" s="102">
        <f>(D92+F92)*I86/H92</f>
        <v>7.5000000000000011E-2</v>
      </c>
    </row>
    <row r="87" spans="1:12" x14ac:dyDescent="0.25">
      <c r="B87" s="59"/>
      <c r="C87" s="60"/>
      <c r="D87" s="37" t="s">
        <v>23</v>
      </c>
      <c r="E87" s="37" t="s">
        <v>24</v>
      </c>
      <c r="F87" s="37" t="s">
        <v>25</v>
      </c>
      <c r="G87" s="37" t="s">
        <v>26</v>
      </c>
      <c r="H87" s="103" t="s">
        <v>27</v>
      </c>
      <c r="I87" s="104"/>
      <c r="J87" s="105"/>
    </row>
    <row r="88" spans="1:12" ht="33" customHeight="1" x14ac:dyDescent="0.25">
      <c r="A88" s="1">
        <v>1</v>
      </c>
      <c r="B88" s="59"/>
      <c r="C88" s="25" t="s">
        <v>106</v>
      </c>
      <c r="D88" s="44">
        <v>1</v>
      </c>
      <c r="E88" s="44"/>
      <c r="F88" s="106"/>
      <c r="G88" s="106"/>
      <c r="H88" s="285" t="s">
        <v>107</v>
      </c>
      <c r="I88" s="285"/>
      <c r="J88" s="285"/>
      <c r="K88" s="107"/>
    </row>
    <row r="89" spans="1:12" ht="27" customHeight="1" x14ac:dyDescent="0.25">
      <c r="A89" s="1">
        <v>2</v>
      </c>
      <c r="B89" s="59"/>
      <c r="C89" s="25" t="s">
        <v>108</v>
      </c>
      <c r="D89" s="44"/>
      <c r="E89" s="44">
        <v>1</v>
      </c>
      <c r="F89" s="106"/>
      <c r="G89" s="106"/>
      <c r="H89" s="285" t="s">
        <v>216</v>
      </c>
      <c r="I89" s="285"/>
      <c r="J89" s="285"/>
    </row>
    <row r="90" spans="1:12" ht="37.9" customHeight="1" x14ac:dyDescent="0.25">
      <c r="A90" s="1">
        <v>3</v>
      </c>
      <c r="B90" s="59"/>
      <c r="C90" s="108" t="s">
        <v>109</v>
      </c>
      <c r="D90" s="44">
        <v>1</v>
      </c>
      <c r="E90" s="44"/>
      <c r="F90" s="106"/>
      <c r="G90" s="106"/>
      <c r="H90" s="285" t="s">
        <v>110</v>
      </c>
      <c r="I90" s="285"/>
      <c r="J90" s="285"/>
    </row>
    <row r="91" spans="1:12" ht="55.9" customHeight="1" x14ac:dyDescent="0.25">
      <c r="A91" s="1">
        <v>4</v>
      </c>
      <c r="B91" s="109"/>
      <c r="C91" s="25" t="s">
        <v>111</v>
      </c>
      <c r="D91" s="44">
        <v>1</v>
      </c>
      <c r="E91" s="44"/>
      <c r="F91" s="106"/>
      <c r="G91" s="106"/>
      <c r="H91" s="285" t="s">
        <v>112</v>
      </c>
      <c r="I91" s="285"/>
      <c r="J91" s="285"/>
      <c r="L91" s="107"/>
    </row>
    <row r="92" spans="1:12" s="65" customFormat="1" ht="15.75" customHeight="1" x14ac:dyDescent="0.25">
      <c r="A92" s="63"/>
      <c r="B92" s="286" t="s">
        <v>113</v>
      </c>
      <c r="C92" s="286"/>
      <c r="D92" s="110">
        <f>SUM(D88:D91)</f>
        <v>3</v>
      </c>
      <c r="E92" s="110">
        <f>SUM(E88:E91)</f>
        <v>1</v>
      </c>
      <c r="F92" s="110">
        <f>SUM(F88:F91)</f>
        <v>0</v>
      </c>
      <c r="G92" s="110">
        <f>SUM(G88:G91)</f>
        <v>0</v>
      </c>
      <c r="H92" s="286">
        <f>+D92+E92+F92+G92</f>
        <v>4</v>
      </c>
      <c r="I92" s="286"/>
      <c r="J92" s="286"/>
      <c r="K92" s="66"/>
      <c r="L92" s="66"/>
    </row>
    <row r="93" spans="1:12" ht="60" customHeight="1" x14ac:dyDescent="0.25">
      <c r="B93" s="263" t="s">
        <v>114</v>
      </c>
      <c r="C93" s="263"/>
      <c r="D93" s="263"/>
      <c r="E93" s="263"/>
      <c r="F93" s="263"/>
      <c r="G93" s="263"/>
      <c r="H93" s="263"/>
      <c r="I93" s="263"/>
      <c r="J93" s="263"/>
    </row>
    <row r="94" spans="1:12" ht="12" customHeight="1" x14ac:dyDescent="0.25">
      <c r="B94" s="287" t="s">
        <v>115</v>
      </c>
      <c r="C94" s="287"/>
      <c r="D94" s="287"/>
      <c r="E94" s="287"/>
      <c r="F94" s="287"/>
      <c r="G94" s="287"/>
      <c r="H94" s="287"/>
      <c r="I94" s="111">
        <v>0.1</v>
      </c>
      <c r="J94" s="112">
        <f>(D101+F101)*I94/H101</f>
        <v>0.1</v>
      </c>
    </row>
    <row r="95" spans="1:12" ht="18" customHeight="1" x14ac:dyDescent="0.25">
      <c r="B95" s="288"/>
      <c r="C95" s="289" t="s">
        <v>116</v>
      </c>
      <c r="D95" s="289" t="s">
        <v>23</v>
      </c>
      <c r="E95" s="289" t="s">
        <v>24</v>
      </c>
      <c r="F95" s="289" t="s">
        <v>25</v>
      </c>
      <c r="G95" s="289" t="s">
        <v>26</v>
      </c>
      <c r="H95" s="290" t="s">
        <v>27</v>
      </c>
      <c r="I95" s="290"/>
      <c r="J95" s="290"/>
    </row>
    <row r="96" spans="1:12" x14ac:dyDescent="0.25">
      <c r="B96" s="288"/>
      <c r="C96" s="289"/>
      <c r="D96" s="289"/>
      <c r="E96" s="289"/>
      <c r="F96" s="289"/>
      <c r="G96" s="289"/>
      <c r="H96" s="290"/>
      <c r="I96" s="290"/>
      <c r="J96" s="290"/>
    </row>
    <row r="97" spans="1:12" s="117" customFormat="1" ht="23.25" customHeight="1" x14ac:dyDescent="0.25">
      <c r="A97" s="113">
        <v>1</v>
      </c>
      <c r="B97" s="288"/>
      <c r="C97" s="114" t="s">
        <v>117</v>
      </c>
      <c r="D97" s="115">
        <v>1</v>
      </c>
      <c r="E97" s="115"/>
      <c r="F97" s="115"/>
      <c r="G97" s="115"/>
      <c r="H97" s="291" t="s">
        <v>118</v>
      </c>
      <c r="I97" s="291"/>
      <c r="J97" s="291"/>
      <c r="K97" s="116"/>
      <c r="L97" s="116"/>
    </row>
    <row r="98" spans="1:12" s="117" customFormat="1" ht="23.25" customHeight="1" x14ac:dyDescent="0.25">
      <c r="A98" s="113">
        <v>2</v>
      </c>
      <c r="B98" s="288"/>
      <c r="C98" s="118" t="s">
        <v>119</v>
      </c>
      <c r="D98" s="115">
        <v>1</v>
      </c>
      <c r="E98" s="115"/>
      <c r="F98" s="115"/>
      <c r="G98" s="115"/>
      <c r="H98" s="291" t="s">
        <v>120</v>
      </c>
      <c r="I98" s="291"/>
      <c r="J98" s="291"/>
      <c r="K98" s="116"/>
      <c r="L98" s="116"/>
    </row>
    <row r="99" spans="1:12" s="117" customFormat="1" ht="23.25" customHeight="1" x14ac:dyDescent="0.25">
      <c r="A99" s="113">
        <v>3</v>
      </c>
      <c r="B99" s="288"/>
      <c r="C99" s="114" t="s">
        <v>121</v>
      </c>
      <c r="D99" s="115"/>
      <c r="E99" s="115"/>
      <c r="F99" s="115">
        <v>1</v>
      </c>
      <c r="G99" s="115"/>
      <c r="H99" s="291" t="s">
        <v>122</v>
      </c>
      <c r="I99" s="291"/>
      <c r="J99" s="291"/>
      <c r="K99" s="116"/>
      <c r="L99" s="116"/>
    </row>
    <row r="100" spans="1:12" s="117" customFormat="1" ht="23.25" customHeight="1" x14ac:dyDescent="0.25">
      <c r="A100" s="113">
        <v>4</v>
      </c>
      <c r="B100" s="288"/>
      <c r="C100" s="114" t="s">
        <v>123</v>
      </c>
      <c r="D100" s="115">
        <v>1</v>
      </c>
      <c r="E100" s="115"/>
      <c r="F100" s="115"/>
      <c r="G100" s="115"/>
      <c r="H100" s="291"/>
      <c r="I100" s="291"/>
      <c r="J100" s="291"/>
      <c r="K100" s="116"/>
      <c r="L100" s="116"/>
    </row>
    <row r="101" spans="1:12" s="65" customFormat="1" ht="18.75" customHeight="1" x14ac:dyDescent="0.25">
      <c r="A101" s="63"/>
      <c r="B101" s="267" t="s">
        <v>124</v>
      </c>
      <c r="C101" s="267"/>
      <c r="D101" s="110">
        <f>SUM(D97:D100)</f>
        <v>3</v>
      </c>
      <c r="E101" s="110">
        <f>SUM(E97:E100)</f>
        <v>0</v>
      </c>
      <c r="F101" s="110">
        <f>SUM(F97:F100)</f>
        <v>1</v>
      </c>
      <c r="G101" s="110">
        <f>SUM(G97:G100)</f>
        <v>0</v>
      </c>
      <c r="H101" s="292">
        <f>+D101+E101+F101+G101</f>
        <v>4</v>
      </c>
      <c r="I101" s="292"/>
      <c r="J101" s="292"/>
      <c r="K101" s="66"/>
      <c r="L101" s="66"/>
    </row>
    <row r="102" spans="1:12" ht="41.25" customHeight="1" x14ac:dyDescent="0.25">
      <c r="B102" s="269"/>
      <c r="C102" s="269"/>
      <c r="D102" s="269"/>
      <c r="E102" s="269"/>
      <c r="F102" s="269"/>
      <c r="G102" s="269"/>
      <c r="H102" s="269"/>
      <c r="I102" s="269"/>
      <c r="J102" s="269"/>
    </row>
    <row r="103" spans="1:12" ht="18" customHeight="1" x14ac:dyDescent="0.25">
      <c r="B103" s="293" t="s">
        <v>125</v>
      </c>
      <c r="C103" s="293"/>
      <c r="D103" s="293"/>
      <c r="E103" s="293"/>
      <c r="F103" s="293"/>
      <c r="G103" s="293"/>
      <c r="H103" s="293"/>
      <c r="I103" s="119">
        <v>0.05</v>
      </c>
      <c r="J103" s="120" t="e">
        <f>(D109+F109)*I103/H109</f>
        <v>#DIV/0!</v>
      </c>
    </row>
    <row r="104" spans="1:12" ht="18" customHeight="1" x14ac:dyDescent="0.25">
      <c r="B104" s="121"/>
      <c r="C104" s="122"/>
      <c r="D104" s="38" t="s">
        <v>23</v>
      </c>
      <c r="E104" s="38" t="s">
        <v>24</v>
      </c>
      <c r="F104" s="38" t="s">
        <v>25</v>
      </c>
      <c r="G104" s="38" t="s">
        <v>26</v>
      </c>
      <c r="H104" s="294" t="s">
        <v>27</v>
      </c>
      <c r="I104" s="294"/>
      <c r="J104" s="294"/>
    </row>
    <row r="105" spans="1:12" ht="48.6" customHeight="1" x14ac:dyDescent="0.25">
      <c r="A105" s="1">
        <v>1</v>
      </c>
      <c r="B105" s="121"/>
      <c r="C105" s="123" t="s">
        <v>126</v>
      </c>
      <c r="D105" s="124">
        <v>1</v>
      </c>
      <c r="E105" s="125">
        <v>1</v>
      </c>
      <c r="F105" s="61"/>
      <c r="G105" s="61"/>
      <c r="H105" s="295" t="s">
        <v>217</v>
      </c>
      <c r="I105" s="295"/>
      <c r="J105" s="295"/>
    </row>
    <row r="106" spans="1:12" ht="48.6" customHeight="1" x14ac:dyDescent="0.25">
      <c r="A106" s="1">
        <v>2</v>
      </c>
      <c r="B106" s="121"/>
      <c r="C106" s="123" t="s">
        <v>127</v>
      </c>
      <c r="D106" s="124">
        <v>1</v>
      </c>
      <c r="E106" s="125"/>
      <c r="F106" s="61"/>
      <c r="G106" s="61"/>
      <c r="H106" s="295" t="s">
        <v>128</v>
      </c>
      <c r="I106" s="295"/>
      <c r="J106" s="295"/>
    </row>
    <row r="107" spans="1:12" s="117" customFormat="1" ht="29.25" customHeight="1" x14ac:dyDescent="0.25">
      <c r="A107" s="113">
        <v>3</v>
      </c>
      <c r="B107" s="126"/>
      <c r="C107" s="127" t="s">
        <v>129</v>
      </c>
      <c r="D107" s="128"/>
      <c r="E107" s="125">
        <v>1</v>
      </c>
      <c r="F107" s="128"/>
      <c r="G107" s="128"/>
      <c r="H107" s="296" t="s">
        <v>130</v>
      </c>
      <c r="I107" s="296"/>
      <c r="J107" s="296"/>
      <c r="K107" s="116"/>
      <c r="L107" s="116"/>
    </row>
    <row r="108" spans="1:12" ht="40.5" customHeight="1" x14ac:dyDescent="0.25">
      <c r="A108" s="1">
        <v>4</v>
      </c>
      <c r="B108" s="129"/>
      <c r="C108" s="123" t="s">
        <v>131</v>
      </c>
      <c r="D108" s="61">
        <v>1</v>
      </c>
      <c r="E108" s="125"/>
      <c r="F108" s="61"/>
      <c r="G108" s="61"/>
      <c r="H108" s="295" t="s">
        <v>132</v>
      </c>
      <c r="I108" s="295"/>
      <c r="J108" s="295"/>
    </row>
    <row r="109" spans="1:12" s="65" customFormat="1" ht="18" customHeight="1" x14ac:dyDescent="0.2">
      <c r="A109" s="54"/>
      <c r="B109" s="267" t="s">
        <v>133</v>
      </c>
      <c r="C109" s="267"/>
      <c r="D109" s="110">
        <f>SUM(D105:D108)</f>
        <v>3</v>
      </c>
      <c r="E109" s="110">
        <f>SUM(E105:E108)</f>
        <v>2</v>
      </c>
      <c r="F109" s="110">
        <f>SUM(F105:F108)</f>
        <v>0</v>
      </c>
      <c r="G109" s="110">
        <f>SUM(G105:G108)</f>
        <v>0</v>
      </c>
      <c r="H109" s="286"/>
      <c r="I109" s="286"/>
      <c r="J109" s="286"/>
      <c r="K109" s="66"/>
      <c r="L109" s="66"/>
    </row>
    <row r="110" spans="1:12" ht="50.25" customHeight="1" x14ac:dyDescent="0.25">
      <c r="B110" s="269"/>
      <c r="C110" s="269"/>
      <c r="D110" s="269"/>
      <c r="E110" s="269"/>
      <c r="F110" s="269"/>
      <c r="G110" s="269"/>
      <c r="H110" s="269"/>
      <c r="I110" s="269"/>
      <c r="J110" s="269"/>
    </row>
    <row r="111" spans="1:12" ht="18" customHeight="1" x14ac:dyDescent="0.25">
      <c r="B111" s="293" t="s">
        <v>134</v>
      </c>
      <c r="C111" s="293"/>
      <c r="D111" s="293"/>
      <c r="E111" s="293"/>
      <c r="F111" s="293"/>
      <c r="G111" s="293"/>
      <c r="H111" s="293"/>
      <c r="I111" s="119">
        <v>0.1</v>
      </c>
      <c r="J111" s="120">
        <f>(D119+F119)*I111/H119</f>
        <v>8.3333333333333329E-2</v>
      </c>
    </row>
    <row r="112" spans="1:12" ht="18" customHeight="1" x14ac:dyDescent="0.25">
      <c r="B112" s="121"/>
      <c r="C112" s="122"/>
      <c r="D112" s="38" t="s">
        <v>23</v>
      </c>
      <c r="E112" s="38" t="s">
        <v>24</v>
      </c>
      <c r="F112" s="38" t="s">
        <v>25</v>
      </c>
      <c r="G112" s="38" t="s">
        <v>26</v>
      </c>
      <c r="H112" s="294" t="s">
        <v>27</v>
      </c>
      <c r="I112" s="294"/>
      <c r="J112" s="294"/>
    </row>
    <row r="113" spans="1:12" s="117" customFormat="1" ht="31.5" customHeight="1" x14ac:dyDescent="0.25">
      <c r="A113" s="113">
        <v>1</v>
      </c>
      <c r="B113" s="126"/>
      <c r="C113" s="130" t="s">
        <v>135</v>
      </c>
      <c r="D113" s="131"/>
      <c r="E113" s="131">
        <v>1</v>
      </c>
      <c r="F113" s="131"/>
      <c r="G113" s="131"/>
      <c r="H113" s="297" t="s">
        <v>136</v>
      </c>
      <c r="I113" s="297"/>
      <c r="J113" s="297"/>
      <c r="K113" s="116"/>
      <c r="L113" s="116"/>
    </row>
    <row r="114" spans="1:12" s="117" customFormat="1" ht="48.75" customHeight="1" x14ac:dyDescent="0.25">
      <c r="A114" s="113">
        <v>2</v>
      </c>
      <c r="B114" s="132"/>
      <c r="C114" s="133" t="s">
        <v>137</v>
      </c>
      <c r="D114" s="131">
        <v>1</v>
      </c>
      <c r="E114" s="131"/>
      <c r="F114" s="131"/>
      <c r="G114" s="131"/>
      <c r="H114" s="297" t="s">
        <v>138</v>
      </c>
      <c r="I114" s="297"/>
      <c r="J114" s="297"/>
      <c r="K114" s="116"/>
      <c r="L114" s="116"/>
    </row>
    <row r="115" spans="1:12" s="117" customFormat="1" ht="52.5" customHeight="1" x14ac:dyDescent="0.25">
      <c r="A115" s="113">
        <v>3</v>
      </c>
      <c r="B115" s="132"/>
      <c r="C115" s="133" t="s">
        <v>139</v>
      </c>
      <c r="D115" s="131">
        <v>1</v>
      </c>
      <c r="E115" s="131"/>
      <c r="F115" s="131"/>
      <c r="G115" s="131"/>
      <c r="H115" s="297" t="s">
        <v>138</v>
      </c>
      <c r="I115" s="297"/>
      <c r="J115" s="297"/>
      <c r="K115" s="116"/>
      <c r="L115" s="116"/>
    </row>
    <row r="116" spans="1:12" s="117" customFormat="1" ht="52.5" customHeight="1" x14ac:dyDescent="0.25">
      <c r="A116" s="113">
        <v>4</v>
      </c>
      <c r="B116" s="132"/>
      <c r="C116" s="133" t="s">
        <v>140</v>
      </c>
      <c r="D116" s="131">
        <v>1</v>
      </c>
      <c r="E116" s="131"/>
      <c r="F116" s="131"/>
      <c r="G116" s="131"/>
      <c r="H116" s="297" t="s">
        <v>138</v>
      </c>
      <c r="I116" s="297"/>
      <c r="J116" s="297"/>
      <c r="K116" s="116"/>
      <c r="L116" s="116"/>
    </row>
    <row r="117" spans="1:12" ht="36" customHeight="1" x14ac:dyDescent="0.25">
      <c r="A117" s="1">
        <v>5</v>
      </c>
      <c r="B117" s="129"/>
      <c r="C117" s="133" t="s">
        <v>141</v>
      </c>
      <c r="D117" s="134">
        <v>1</v>
      </c>
      <c r="E117" s="134"/>
      <c r="F117" s="134"/>
      <c r="G117" s="131"/>
      <c r="H117" s="297" t="s">
        <v>138</v>
      </c>
      <c r="I117" s="297"/>
      <c r="J117" s="297"/>
    </row>
    <row r="118" spans="1:12" ht="42" customHeight="1" x14ac:dyDescent="0.25">
      <c r="A118" s="1">
        <v>6</v>
      </c>
      <c r="B118" s="129"/>
      <c r="C118" s="133" t="s">
        <v>142</v>
      </c>
      <c r="D118" s="134">
        <v>1</v>
      </c>
      <c r="E118" s="134"/>
      <c r="F118" s="134"/>
      <c r="G118" s="131"/>
      <c r="H118" s="297" t="s">
        <v>138</v>
      </c>
      <c r="I118" s="297"/>
      <c r="J118" s="297"/>
    </row>
    <row r="119" spans="1:12" s="65" customFormat="1" ht="12" x14ac:dyDescent="0.25">
      <c r="A119" s="63"/>
      <c r="B119" s="267" t="s">
        <v>143</v>
      </c>
      <c r="C119" s="267"/>
      <c r="D119" s="110">
        <f>SUM(D113:D118)</f>
        <v>5</v>
      </c>
      <c r="E119" s="110">
        <f>SUM(E113:E118)</f>
        <v>1</v>
      </c>
      <c r="F119" s="110">
        <f>SUM(F113:F118)</f>
        <v>0</v>
      </c>
      <c r="G119" s="110">
        <f>SUM(G113:G118)</f>
        <v>0</v>
      </c>
      <c r="H119" s="286">
        <f>+D119+E119+F119+G119</f>
        <v>6</v>
      </c>
      <c r="I119" s="286"/>
      <c r="J119" s="286"/>
      <c r="K119" s="66"/>
      <c r="L119" s="66"/>
    </row>
    <row r="120" spans="1:12" ht="62.25" customHeight="1" x14ac:dyDescent="0.25">
      <c r="B120" s="269" t="s">
        <v>144</v>
      </c>
      <c r="C120" s="269"/>
      <c r="D120" s="269"/>
      <c r="E120" s="269"/>
      <c r="F120" s="269"/>
      <c r="G120" s="269"/>
      <c r="H120" s="269"/>
      <c r="I120" s="269"/>
      <c r="J120" s="269"/>
    </row>
    <row r="121" spans="1:12" ht="18" customHeight="1" x14ac:dyDescent="0.25">
      <c r="B121" s="257" t="s">
        <v>145</v>
      </c>
      <c r="C121" s="257"/>
      <c r="D121" s="257"/>
      <c r="E121" s="257"/>
      <c r="F121" s="257"/>
      <c r="G121" s="257"/>
      <c r="H121" s="257"/>
      <c r="I121" s="257"/>
      <c r="J121" s="257"/>
    </row>
    <row r="122" spans="1:12" ht="18" customHeight="1" x14ac:dyDescent="0.25">
      <c r="B122" s="135" t="s">
        <v>146</v>
      </c>
      <c r="C122" s="136"/>
      <c r="D122" s="298" t="s">
        <v>147</v>
      </c>
      <c r="E122" s="298"/>
      <c r="F122" s="298"/>
      <c r="G122" s="298"/>
      <c r="H122" s="298"/>
      <c r="I122" s="298"/>
      <c r="J122" s="298"/>
    </row>
    <row r="123" spans="1:12" ht="18" customHeight="1" x14ac:dyDescent="0.25">
      <c r="B123" s="135" t="s">
        <v>148</v>
      </c>
      <c r="C123" s="136"/>
      <c r="D123" s="298" t="s">
        <v>149</v>
      </c>
      <c r="E123" s="298"/>
      <c r="F123" s="298"/>
      <c r="G123" s="298"/>
      <c r="H123" s="298"/>
      <c r="I123" s="298"/>
      <c r="J123" s="298"/>
    </row>
    <row r="124" spans="1:12" ht="18" customHeight="1" x14ac:dyDescent="0.25">
      <c r="B124" s="135" t="s">
        <v>150</v>
      </c>
      <c r="C124" s="136"/>
      <c r="D124" s="298" t="s">
        <v>151</v>
      </c>
      <c r="E124" s="298"/>
      <c r="F124" s="298"/>
      <c r="G124" s="298"/>
      <c r="H124" s="298"/>
      <c r="I124" s="298"/>
      <c r="J124" s="298"/>
    </row>
    <row r="125" spans="1:12" ht="18" customHeight="1" x14ac:dyDescent="0.25">
      <c r="B125" s="135" t="s">
        <v>152</v>
      </c>
      <c r="C125" s="137"/>
      <c r="D125" s="298" t="s">
        <v>153</v>
      </c>
      <c r="E125" s="298"/>
      <c r="F125" s="298"/>
      <c r="G125" s="298"/>
      <c r="H125" s="298"/>
      <c r="I125" s="298"/>
      <c r="J125" s="298"/>
    </row>
    <row r="126" spans="1:12" ht="18" customHeight="1" x14ac:dyDescent="0.25">
      <c r="B126" s="138"/>
      <c r="C126" s="299" t="s">
        <v>154</v>
      </c>
      <c r="D126" s="299"/>
      <c r="E126" s="299"/>
      <c r="F126" s="299"/>
      <c r="G126" s="299"/>
      <c r="H126" s="299"/>
      <c r="I126" s="299"/>
      <c r="J126" s="299"/>
      <c r="K126" s="299"/>
      <c r="L126" s="139"/>
    </row>
    <row r="127" spans="1:12" ht="18" customHeight="1" x14ac:dyDescent="0.25">
      <c r="B127" s="140"/>
      <c r="C127" s="141" t="str">
        <f>+B7</f>
        <v xml:space="preserve">LISTA DE CHEQUEO SALUD VISUAL </v>
      </c>
      <c r="D127" s="141"/>
      <c r="E127" s="141"/>
      <c r="F127" s="141"/>
      <c r="G127" s="141"/>
      <c r="H127" s="142"/>
      <c r="I127" s="142"/>
      <c r="J127" s="142"/>
      <c r="K127" s="143"/>
      <c r="L127" s="143"/>
    </row>
    <row r="128" spans="1:12" ht="18" customHeight="1" x14ac:dyDescent="0.25">
      <c r="C128" s="144" t="s">
        <v>155</v>
      </c>
      <c r="D128" s="145" t="s">
        <v>156</v>
      </c>
      <c r="E128" s="144" t="s">
        <v>157</v>
      </c>
      <c r="F128" s="144" t="s">
        <v>158</v>
      </c>
      <c r="G128" s="144" t="s">
        <v>23</v>
      </c>
      <c r="H128" s="144" t="s">
        <v>24</v>
      </c>
      <c r="I128" s="144" t="s">
        <v>25</v>
      </c>
      <c r="J128" s="144" t="s">
        <v>26</v>
      </c>
      <c r="K128" s="145" t="s">
        <v>159</v>
      </c>
      <c r="L128" s="145" t="s">
        <v>160</v>
      </c>
    </row>
    <row r="129" spans="3:15" ht="33.75" customHeight="1" x14ac:dyDescent="0.25">
      <c r="C129" s="74" t="str">
        <f>+B17</f>
        <v>1. CAPACIDAD INSTALADA Y RED</v>
      </c>
      <c r="D129" s="146">
        <f>+A26</f>
        <v>8</v>
      </c>
      <c r="E129" s="147">
        <f>+I17</f>
        <v>0.2</v>
      </c>
      <c r="F129" s="147">
        <f>+J17</f>
        <v>0.2</v>
      </c>
      <c r="G129" s="146">
        <f>+D27</f>
        <v>8</v>
      </c>
      <c r="H129" s="146">
        <f>+E27</f>
        <v>0</v>
      </c>
      <c r="I129" s="146">
        <f>+F27</f>
        <v>0</v>
      </c>
      <c r="J129" s="146">
        <f>+G27</f>
        <v>0</v>
      </c>
      <c r="K129" s="148">
        <f>+B28</f>
        <v>0</v>
      </c>
      <c r="L129" s="149" t="s">
        <v>161</v>
      </c>
    </row>
    <row r="130" spans="3:15" ht="33.75" customHeight="1" x14ac:dyDescent="0.25">
      <c r="C130" s="74" t="str">
        <f>+B29</f>
        <v xml:space="preserve">2. COBERTURAS  DT, PE E INDICADORES PROPIOS DEL PROGRAMA </v>
      </c>
      <c r="D130" s="146">
        <f>+A44</f>
        <v>13</v>
      </c>
      <c r="E130" s="147">
        <f>+I29</f>
        <v>0.25</v>
      </c>
      <c r="F130" s="147">
        <f>+J29</f>
        <v>0.25</v>
      </c>
      <c r="G130" s="146">
        <f>+D45</f>
        <v>1</v>
      </c>
      <c r="H130" s="146">
        <f>+E45</f>
        <v>0</v>
      </c>
      <c r="I130" s="146">
        <f>+F45</f>
        <v>0</v>
      </c>
      <c r="J130" s="146">
        <f>+G45</f>
        <v>0</v>
      </c>
      <c r="K130" s="148"/>
      <c r="L130" s="149"/>
    </row>
    <row r="131" spans="3:15" ht="33.75" customHeight="1" x14ac:dyDescent="0.25">
      <c r="C131" s="74" t="str">
        <f>+B47</f>
        <v>3. DEMANDA INDUCIDA</v>
      </c>
      <c r="D131" s="146">
        <f>+A52</f>
        <v>4</v>
      </c>
      <c r="E131" s="147">
        <v>0.05</v>
      </c>
      <c r="F131" s="147">
        <f>+J47</f>
        <v>0.05</v>
      </c>
      <c r="G131" s="146">
        <f>+D53</f>
        <v>4</v>
      </c>
      <c r="H131" s="146">
        <f>+E53</f>
        <v>0</v>
      </c>
      <c r="I131" s="146">
        <f>+F53</f>
        <v>0</v>
      </c>
      <c r="J131" s="146">
        <f>+G53</f>
        <v>0</v>
      </c>
      <c r="K131" s="148"/>
      <c r="L131" s="149" t="s">
        <v>161</v>
      </c>
    </row>
    <row r="132" spans="3:15" ht="33.75" customHeight="1" x14ac:dyDescent="0.25">
      <c r="C132" s="74" t="str">
        <f>+B55</f>
        <v xml:space="preserve">4.CARACTERIZACIÓN POBLACIONAL </v>
      </c>
      <c r="D132" s="146">
        <f>+A55</f>
        <v>1</v>
      </c>
      <c r="E132" s="147">
        <f>+I55</f>
        <v>0.05</v>
      </c>
      <c r="F132" s="147">
        <f>+J55</f>
        <v>0.05</v>
      </c>
      <c r="G132" s="146">
        <f>+D71</f>
        <v>1</v>
      </c>
      <c r="H132" s="146">
        <f>+E71</f>
        <v>0</v>
      </c>
      <c r="I132" s="146">
        <f>+F71</f>
        <v>0</v>
      </c>
      <c r="J132" s="146">
        <f>+G71</f>
        <v>0</v>
      </c>
      <c r="K132" s="148"/>
      <c r="L132" s="149" t="s">
        <v>161</v>
      </c>
    </row>
    <row r="133" spans="3:15" ht="33.75" customHeight="1" x14ac:dyDescent="0.25">
      <c r="C133" s="74" t="str">
        <f>+B74</f>
        <v xml:space="preserve">5.   ATENCION A POBLACIONES CON ENFOQUE DIFERENCIAL </v>
      </c>
      <c r="D133" s="146">
        <f>+A82</f>
        <v>7</v>
      </c>
      <c r="E133" s="147">
        <f>+I74</f>
        <v>0.1</v>
      </c>
      <c r="F133" s="147">
        <f>+J74</f>
        <v>0.1</v>
      </c>
      <c r="G133" s="146">
        <f>+E83</f>
        <v>0</v>
      </c>
      <c r="H133" s="146">
        <f>+F83</f>
        <v>0</v>
      </c>
      <c r="I133" s="146">
        <f>+G83</f>
        <v>0</v>
      </c>
      <c r="J133" s="146">
        <f>+G83</f>
        <v>0</v>
      </c>
      <c r="K133" s="148"/>
      <c r="L133" s="150" t="s">
        <v>161</v>
      </c>
    </row>
    <row r="134" spans="3:15" ht="33.75" customHeight="1" x14ac:dyDescent="0.25">
      <c r="C134" s="74" t="str">
        <f>+B86</f>
        <v>6. ACCESIBILIDAD</v>
      </c>
      <c r="D134" s="146">
        <f>+A91</f>
        <v>4</v>
      </c>
      <c r="E134" s="147">
        <f>+I86</f>
        <v>0.1</v>
      </c>
      <c r="F134" s="147">
        <f>+J86</f>
        <v>7.5000000000000011E-2</v>
      </c>
      <c r="G134" s="146">
        <f>+D92</f>
        <v>3</v>
      </c>
      <c r="H134" s="146">
        <f>+E92</f>
        <v>1</v>
      </c>
      <c r="I134" s="146">
        <f>+F92</f>
        <v>0</v>
      </c>
      <c r="J134" s="146">
        <f>+G92</f>
        <v>0</v>
      </c>
      <c r="K134" s="148"/>
      <c r="L134" s="149" t="s">
        <v>162</v>
      </c>
    </row>
    <row r="135" spans="3:15" ht="33.75" customHeight="1" x14ac:dyDescent="0.25">
      <c r="C135" s="74" t="str">
        <f>+B94</f>
        <v>7. OPORTUNIDAD</v>
      </c>
      <c r="D135" s="146">
        <f>+A100</f>
        <v>4</v>
      </c>
      <c r="E135" s="147">
        <f>+I94</f>
        <v>0.1</v>
      </c>
      <c r="F135" s="147">
        <f>+J94</f>
        <v>0.1</v>
      </c>
      <c r="G135" s="146">
        <f>+D101</f>
        <v>3</v>
      </c>
      <c r="H135" s="146">
        <f>+E101</f>
        <v>0</v>
      </c>
      <c r="I135" s="146">
        <f>+F101</f>
        <v>1</v>
      </c>
      <c r="J135" s="146">
        <f>+G101</f>
        <v>0</v>
      </c>
      <c r="K135" s="148"/>
      <c r="L135" s="149" t="s">
        <v>161</v>
      </c>
    </row>
    <row r="136" spans="3:15" ht="33.75" customHeight="1" x14ac:dyDescent="0.25">
      <c r="C136" s="74" t="str">
        <f>+B103</f>
        <v>8. SEGURIDAD</v>
      </c>
      <c r="D136" s="146">
        <f>+A108</f>
        <v>4</v>
      </c>
      <c r="E136" s="147">
        <f>+I103</f>
        <v>0.05</v>
      </c>
      <c r="F136" s="147" t="e">
        <f>+J103</f>
        <v>#DIV/0!</v>
      </c>
      <c r="G136" s="146">
        <f>+D109</f>
        <v>3</v>
      </c>
      <c r="H136" s="146">
        <f>+E109</f>
        <v>2</v>
      </c>
      <c r="I136" s="146">
        <f>+F109</f>
        <v>0</v>
      </c>
      <c r="J136" s="146">
        <f>+G109</f>
        <v>0</v>
      </c>
      <c r="K136" s="148"/>
      <c r="L136" s="149" t="s">
        <v>162</v>
      </c>
    </row>
    <row r="137" spans="3:15" ht="33.75" customHeight="1" x14ac:dyDescent="0.25">
      <c r="C137" s="74" t="str">
        <f>+B111</f>
        <v>9.PERTINENCIA</v>
      </c>
      <c r="D137" s="146">
        <f>+A118</f>
        <v>6</v>
      </c>
      <c r="E137" s="147">
        <f>+I111</f>
        <v>0.1</v>
      </c>
      <c r="F137" s="147">
        <f>+J111</f>
        <v>8.3333333333333329E-2</v>
      </c>
      <c r="G137" s="146">
        <f>+D119</f>
        <v>5</v>
      </c>
      <c r="H137" s="146">
        <f>+E119</f>
        <v>1</v>
      </c>
      <c r="I137" s="146">
        <f>+F119</f>
        <v>0</v>
      </c>
      <c r="J137" s="146">
        <f>+G119</f>
        <v>0</v>
      </c>
      <c r="K137" s="148"/>
      <c r="L137" s="149" t="s">
        <v>162</v>
      </c>
    </row>
    <row r="138" spans="3:15" ht="33.75" customHeight="1" x14ac:dyDescent="0.25">
      <c r="C138" s="74" t="s">
        <v>43</v>
      </c>
      <c r="D138" s="146">
        <f t="shared" ref="D138:J138" si="0">SUM(D129:D137)</f>
        <v>51</v>
      </c>
      <c r="E138" s="151">
        <f t="shared" si="0"/>
        <v>1</v>
      </c>
      <c r="F138" s="151" t="e">
        <f t="shared" si="0"/>
        <v>#DIV/0!</v>
      </c>
      <c r="G138" s="146">
        <f t="shared" si="0"/>
        <v>28</v>
      </c>
      <c r="H138" s="146">
        <f t="shared" si="0"/>
        <v>4</v>
      </c>
      <c r="I138" s="146">
        <f t="shared" si="0"/>
        <v>1</v>
      </c>
      <c r="J138" s="146">
        <f t="shared" si="0"/>
        <v>0</v>
      </c>
      <c r="K138" s="149"/>
      <c r="L138" s="149"/>
      <c r="O138" s="2" t="s">
        <v>163</v>
      </c>
    </row>
  </sheetData>
  <mergeCells count="153">
    <mergeCell ref="D125:J125"/>
    <mergeCell ref="C126:K126"/>
    <mergeCell ref="H117:J117"/>
    <mergeCell ref="H118:J118"/>
    <mergeCell ref="B119:C119"/>
    <mergeCell ref="H119:J119"/>
    <mergeCell ref="B120:J120"/>
    <mergeCell ref="B121:J121"/>
    <mergeCell ref="D122:J122"/>
    <mergeCell ref="D123:J123"/>
    <mergeCell ref="D124:J124"/>
    <mergeCell ref="B109:C109"/>
    <mergeCell ref="H109:J109"/>
    <mergeCell ref="B110:J110"/>
    <mergeCell ref="B111:H111"/>
    <mergeCell ref="H112:J112"/>
    <mergeCell ref="H113:J113"/>
    <mergeCell ref="H114:J114"/>
    <mergeCell ref="H115:J115"/>
    <mergeCell ref="H116:J116"/>
    <mergeCell ref="B101:C101"/>
    <mergeCell ref="H101:J101"/>
    <mergeCell ref="B102:J102"/>
    <mergeCell ref="B103:H103"/>
    <mergeCell ref="H104:J104"/>
    <mergeCell ref="H105:J105"/>
    <mergeCell ref="H106:J106"/>
    <mergeCell ref="H107:J107"/>
    <mergeCell ref="H108:J108"/>
    <mergeCell ref="B93:J93"/>
    <mergeCell ref="B94:H94"/>
    <mergeCell ref="B95:B100"/>
    <mergeCell ref="C95:C96"/>
    <mergeCell ref="D95:D96"/>
    <mergeCell ref="E95:E96"/>
    <mergeCell ref="F95:F96"/>
    <mergeCell ref="G95:G96"/>
    <mergeCell ref="H95:J95"/>
    <mergeCell ref="H96:J96"/>
    <mergeCell ref="H97:J97"/>
    <mergeCell ref="H98:J98"/>
    <mergeCell ref="H99:J99"/>
    <mergeCell ref="H100:J100"/>
    <mergeCell ref="B84:J84"/>
    <mergeCell ref="B85:J85"/>
    <mergeCell ref="B86:H86"/>
    <mergeCell ref="H88:J88"/>
    <mergeCell ref="H89:J89"/>
    <mergeCell ref="H90:J90"/>
    <mergeCell ref="H91:J91"/>
    <mergeCell ref="B92:C92"/>
    <mergeCell ref="H92:J92"/>
    <mergeCell ref="H77:J77"/>
    <mergeCell ref="H78:J78"/>
    <mergeCell ref="H79:J79"/>
    <mergeCell ref="B80:B82"/>
    <mergeCell ref="H80:J80"/>
    <mergeCell ref="H81:J81"/>
    <mergeCell ref="H82:J82"/>
    <mergeCell ref="B83:C83"/>
    <mergeCell ref="H83:J83"/>
    <mergeCell ref="C69:G69"/>
    <mergeCell ref="H69:I69"/>
    <mergeCell ref="B70:C71"/>
    <mergeCell ref="H71:J71"/>
    <mergeCell ref="B72:J72"/>
    <mergeCell ref="B73:J73"/>
    <mergeCell ref="B74:H74"/>
    <mergeCell ref="H75:J75"/>
    <mergeCell ref="H76:J76"/>
    <mergeCell ref="D64:G64"/>
    <mergeCell ref="I64:J64"/>
    <mergeCell ref="D65:G65"/>
    <mergeCell ref="I65:J65"/>
    <mergeCell ref="D66:G66"/>
    <mergeCell ref="I66:J66"/>
    <mergeCell ref="C67:G67"/>
    <mergeCell ref="H67:I67"/>
    <mergeCell ref="C68:G68"/>
    <mergeCell ref="H68:I68"/>
    <mergeCell ref="D59:G59"/>
    <mergeCell ref="I59:J59"/>
    <mergeCell ref="D60:G60"/>
    <mergeCell ref="I60:J60"/>
    <mergeCell ref="D61:G61"/>
    <mergeCell ref="I61:J61"/>
    <mergeCell ref="D62:G62"/>
    <mergeCell ref="I62:J62"/>
    <mergeCell ref="D63:G63"/>
    <mergeCell ref="I63:J63"/>
    <mergeCell ref="H52:J52"/>
    <mergeCell ref="B53:C53"/>
    <mergeCell ref="H53:J53"/>
    <mergeCell ref="B54:J54"/>
    <mergeCell ref="B55:H55"/>
    <mergeCell ref="D56:G56"/>
    <mergeCell ref="D57:G57"/>
    <mergeCell ref="I57:J57"/>
    <mergeCell ref="D58:G58"/>
    <mergeCell ref="I58:J58"/>
    <mergeCell ref="I44:J44"/>
    <mergeCell ref="B45:C45"/>
    <mergeCell ref="H45:J45"/>
    <mergeCell ref="B46:J46"/>
    <mergeCell ref="B47:H47"/>
    <mergeCell ref="H48:J48"/>
    <mergeCell ref="H49:J49"/>
    <mergeCell ref="H50:J50"/>
    <mergeCell ref="H51:J51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B17:H17"/>
    <mergeCell ref="B19:B22"/>
    <mergeCell ref="H19:J19"/>
    <mergeCell ref="H20:J20"/>
    <mergeCell ref="H21:J21"/>
    <mergeCell ref="H22:J22"/>
    <mergeCell ref="B23:B27"/>
    <mergeCell ref="H23:J23"/>
    <mergeCell ref="H24:J24"/>
    <mergeCell ref="H25:J25"/>
    <mergeCell ref="H26:J26"/>
    <mergeCell ref="H27:J27"/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</mergeCells>
  <conditionalFormatting sqref="H101:J101">
    <cfRule type="cellIs" dxfId="36" priority="2" operator="notEqual">
      <formula>$A$100</formula>
    </cfRule>
    <cfRule type="cellIs" dxfId="35" priority="3" operator="notEqual">
      <formula>#REF!</formula>
    </cfRule>
  </conditionalFormatting>
  <conditionalFormatting sqref="J17">
    <cfRule type="cellIs" dxfId="34" priority="4" operator="lessThan">
      <formula>$I$17</formula>
    </cfRule>
  </conditionalFormatting>
  <conditionalFormatting sqref="H27:J27 H45:J45 H53:J53">
    <cfRule type="cellIs" dxfId="33" priority="5" operator="notEqual">
      <formula>#REF!</formula>
    </cfRule>
  </conditionalFormatting>
  <conditionalFormatting sqref="H71:J71">
    <cfRule type="cellIs" dxfId="32" priority="6" operator="notEqual">
      <formula>$A$55</formula>
    </cfRule>
    <cfRule type="cellIs" dxfId="31" priority="7" operator="notEqual">
      <formula>$A$55</formula>
    </cfRule>
  </conditionalFormatting>
  <conditionalFormatting sqref="H109:J109">
    <cfRule type="cellIs" dxfId="30" priority="8" operator="notEqual">
      <formula>$A$108</formula>
    </cfRule>
    <cfRule type="cellIs" dxfId="29" priority="9" operator="notEqual">
      <formula>#REF!</formula>
    </cfRule>
  </conditionalFormatting>
  <conditionalFormatting sqref="J47">
    <cfRule type="cellIs" dxfId="28" priority="10" operator="lessThan">
      <formula>$I$47</formula>
    </cfRule>
  </conditionalFormatting>
  <conditionalFormatting sqref="J55">
    <cfRule type="cellIs" dxfId="27" priority="11" operator="lessThan">
      <formula>$I$55</formula>
    </cfRule>
  </conditionalFormatting>
  <conditionalFormatting sqref="J86">
    <cfRule type="cellIs" dxfId="26" priority="12" operator="lessThan">
      <formula>$I$86</formula>
    </cfRule>
  </conditionalFormatting>
  <conditionalFormatting sqref="J94">
    <cfRule type="cellIs" dxfId="25" priority="13" operator="lessThan">
      <formula>$I$94</formula>
    </cfRule>
  </conditionalFormatting>
  <conditionalFormatting sqref="J103">
    <cfRule type="cellIs" dxfId="24" priority="14" operator="lessThan">
      <formula>$I$103</formula>
    </cfRule>
  </conditionalFormatting>
  <conditionalFormatting sqref="J111">
    <cfRule type="cellIs" dxfId="23" priority="15" operator="lessThan">
      <formula>$I$111</formula>
    </cfRule>
  </conditionalFormatting>
  <conditionalFormatting sqref="J29">
    <cfRule type="cellIs" dxfId="22" priority="16" operator="lessThan">
      <formula>$I$29</formula>
    </cfRule>
  </conditionalFormatting>
  <conditionalFormatting sqref="H27:J27">
    <cfRule type="cellIs" dxfId="21" priority="17" operator="notEqual">
      <formula>$A$26</formula>
    </cfRule>
  </conditionalFormatting>
  <conditionalFormatting sqref="H45:J45">
    <cfRule type="cellIs" dxfId="20" priority="18" operator="notEqual">
      <formula>$A$44</formula>
    </cfRule>
  </conditionalFormatting>
  <conditionalFormatting sqref="H53:J53">
    <cfRule type="cellIs" dxfId="19" priority="19" operator="notEqual">
      <formula>$A$52</formula>
    </cfRule>
  </conditionalFormatting>
  <conditionalFormatting sqref="H83:J83">
    <cfRule type="cellIs" dxfId="18" priority="20" operator="notEqual">
      <formula>$A$82</formula>
    </cfRule>
  </conditionalFormatting>
  <conditionalFormatting sqref="H92:J92">
    <cfRule type="cellIs" dxfId="17" priority="21" operator="notEqual">
      <formula>$A$91</formula>
    </cfRule>
  </conditionalFormatting>
  <conditionalFormatting sqref="H119:J119">
    <cfRule type="cellIs" dxfId="16" priority="22" operator="notEqual">
      <formula>$A$118</formula>
    </cfRule>
  </conditionalFormatting>
  <dataValidations count="3">
    <dataValidation type="whole" operator="equal" showInputMessage="1" showErrorMessage="1" sqref="D19:G26 IP19:IS27 SL19:SO27 ACH19:ACK27 AMD19:AMG27 D31:G44 IP31:IS52 SL31:SO52 ACH31:ACK52 AMD31:AMG52 D47:G47 D49:G52 D70:G71 IP70:IS70 SL70:SO70 ACH70:ACK70 AMD70:AMG70 D74:G79 IP74:IS81 SL74:SO81 ACH74:ACK81 AMD74:AMG81 E80:G82 D86:G90 IP86:IS90 SL86:SO90 ACH86:ACK90 AMD86:AMG90 D103:G106 IP103:IS109 SL103:SO109 ACH103:ACK109 AMD103:AMG109 D112:G118 IP112:IS113 SL112:SO113 ACH112:ACK113 AMD112:AMG113">
      <formula1>1</formula1>
      <formula2>0</formula2>
    </dataValidation>
    <dataValidation type="whole" operator="notEqual" showInputMessage="1" showErrorMessage="1" sqref="D92:G92 IP92:IS92 SL92:SO92 ACH92:ACK92 AMD92:AMG92">
      <formula1>1</formula1>
      <formula2>0</formula2>
    </dataValidation>
    <dataValidation type="whole" operator="equal" allowBlank="1" showInputMessage="1" showErrorMessage="1" sqref="D97:G100 IP97:IS100 SL97:SO100 ACH97:ACK100 AMD97:AMG100">
      <formula1>1</formula1>
      <formula2>0</formula2>
    </dataValidation>
  </dataValidations>
  <hyperlinks>
    <hyperlink ref="D13" r:id="rId1"/>
    <hyperlink ref="C98" r:id="rId2"/>
  </hyperlinks>
  <pageMargins left="0.7" right="0.7" top="0.75" bottom="0.75" header="0.51180555555555496" footer="0.51180555555555496"/>
  <pageSetup paperSize="9" firstPageNumber="0" orientation="portrait" horizontalDpi="300" verticalDpi="300"/>
  <drawing r:id="rId3"/>
  <legacy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7"/>
  <sheetViews>
    <sheetView topLeftCell="A70" zoomScaleNormal="100" workbookViewId="0">
      <selection activeCell="A70" sqref="A70"/>
    </sheetView>
  </sheetViews>
  <sheetFormatPr baseColWidth="10" defaultColWidth="11.5703125" defaultRowHeight="15" x14ac:dyDescent="0.25"/>
  <cols>
    <col min="1" max="1" width="3.5703125" style="152" customWidth="1"/>
    <col min="2" max="2" width="5.5703125" style="153" customWidth="1"/>
    <col min="3" max="3" width="41.28515625" style="153" customWidth="1"/>
    <col min="4" max="4" width="6.5703125" style="154" customWidth="1"/>
    <col min="5" max="5" width="5.28515625" style="154" customWidth="1"/>
    <col min="6" max="6" width="5.7109375" style="154" customWidth="1"/>
    <col min="7" max="7" width="5.28515625" style="154" customWidth="1"/>
    <col min="8" max="8" width="12.42578125" style="154" customWidth="1"/>
    <col min="9" max="9" width="7" style="154" customWidth="1"/>
    <col min="10" max="10" width="23.28515625" style="154" customWidth="1"/>
    <col min="11" max="11" width="59.28515625" style="107" customWidth="1"/>
    <col min="12" max="12" width="37" style="107" customWidth="1"/>
    <col min="13" max="246" width="11.5703125" style="153"/>
    <col min="247" max="247" width="13.28515625" style="153" customWidth="1"/>
    <col min="248" max="248" width="4.5703125" style="153" customWidth="1"/>
    <col min="249" max="249" width="47.42578125" style="153" customWidth="1"/>
    <col min="250" max="251" width="5.7109375" style="153" customWidth="1"/>
    <col min="252" max="252" width="9.42578125" style="153" customWidth="1"/>
    <col min="253" max="253" width="11.7109375" style="153" customWidth="1"/>
    <col min="254" max="254" width="12.28515625" style="153" customWidth="1"/>
    <col min="255" max="255" width="15.28515625" style="153" customWidth="1"/>
    <col min="256" max="257" width="5.7109375" style="153" customWidth="1"/>
    <col min="258" max="258" width="24.140625" style="153" customWidth="1"/>
    <col min="259" max="259" width="37.42578125" style="153" customWidth="1"/>
    <col min="260" max="502" width="11.5703125" style="153"/>
    <col min="503" max="503" width="13.28515625" style="153" customWidth="1"/>
    <col min="504" max="504" width="4.5703125" style="153" customWidth="1"/>
    <col min="505" max="505" width="47.42578125" style="153" customWidth="1"/>
    <col min="506" max="507" width="5.7109375" style="153" customWidth="1"/>
    <col min="508" max="508" width="9.42578125" style="153" customWidth="1"/>
    <col min="509" max="509" width="11.7109375" style="153" customWidth="1"/>
    <col min="510" max="510" width="12.28515625" style="153" customWidth="1"/>
    <col min="511" max="511" width="15.28515625" style="153" customWidth="1"/>
    <col min="512" max="513" width="5.7109375" style="153" customWidth="1"/>
    <col min="514" max="514" width="24.140625" style="153" customWidth="1"/>
    <col min="515" max="515" width="37.42578125" style="153" customWidth="1"/>
    <col min="516" max="758" width="11.5703125" style="153"/>
    <col min="759" max="759" width="13.28515625" style="153" customWidth="1"/>
    <col min="760" max="760" width="4.5703125" style="153" customWidth="1"/>
    <col min="761" max="761" width="47.42578125" style="153" customWidth="1"/>
    <col min="762" max="763" width="5.7109375" style="153" customWidth="1"/>
    <col min="764" max="764" width="9.42578125" style="153" customWidth="1"/>
    <col min="765" max="765" width="11.7109375" style="153" customWidth="1"/>
    <col min="766" max="766" width="12.28515625" style="153" customWidth="1"/>
    <col min="767" max="767" width="15.28515625" style="153" customWidth="1"/>
    <col min="768" max="769" width="5.7109375" style="153" customWidth="1"/>
    <col min="770" max="770" width="24.140625" style="153" customWidth="1"/>
    <col min="771" max="771" width="37.42578125" style="153" customWidth="1"/>
    <col min="772" max="1014" width="11.5703125" style="153"/>
    <col min="1015" max="1015" width="13.28515625" style="153" customWidth="1"/>
    <col min="1016" max="1016" width="4.5703125" style="153" customWidth="1"/>
    <col min="1017" max="1017" width="47.42578125" style="153" customWidth="1"/>
    <col min="1018" max="1019" width="5.7109375" style="153" customWidth="1"/>
    <col min="1020" max="1020" width="9.42578125" style="153" customWidth="1"/>
    <col min="1021" max="1021" width="11.7109375" style="153" customWidth="1"/>
    <col min="1022" max="1022" width="12.28515625" style="153" customWidth="1"/>
    <col min="1023" max="1023" width="15.28515625" style="153" customWidth="1"/>
    <col min="1024" max="1025" width="5.7109375" style="153" customWidth="1"/>
  </cols>
  <sheetData>
    <row r="1" spans="2:11" x14ac:dyDescent="0.25">
      <c r="B1" s="300"/>
      <c r="C1" s="300"/>
      <c r="D1" s="301"/>
      <c r="E1" s="301"/>
      <c r="F1" s="301"/>
      <c r="G1" s="301"/>
      <c r="H1" s="301"/>
      <c r="I1" s="301"/>
      <c r="J1" s="301"/>
    </row>
    <row r="2" spans="2:11" ht="11.45" customHeight="1" x14ac:dyDescent="0.25">
      <c r="B2" s="300"/>
      <c r="C2" s="300"/>
      <c r="D2" s="302" t="s">
        <v>0</v>
      </c>
      <c r="E2" s="302"/>
      <c r="F2" s="302"/>
      <c r="G2" s="302"/>
      <c r="H2" s="302"/>
      <c r="I2" s="302"/>
      <c r="J2" s="302"/>
    </row>
    <row r="3" spans="2:11" ht="11.45" customHeight="1" x14ac:dyDescent="0.25">
      <c r="B3" s="300"/>
      <c r="C3" s="300"/>
      <c r="D3" s="302"/>
      <c r="E3" s="302"/>
      <c r="F3" s="302"/>
      <c r="G3" s="302"/>
      <c r="H3" s="302"/>
      <c r="I3" s="302"/>
      <c r="J3" s="302"/>
    </row>
    <row r="4" spans="2:11" ht="11.45" customHeight="1" x14ac:dyDescent="0.25">
      <c r="B4" s="300"/>
      <c r="C4" s="300"/>
      <c r="D4" s="302"/>
      <c r="E4" s="302"/>
      <c r="F4" s="302"/>
      <c r="G4" s="302"/>
      <c r="H4" s="302"/>
      <c r="I4" s="302"/>
      <c r="J4" s="302"/>
    </row>
    <row r="5" spans="2:11" x14ac:dyDescent="0.25">
      <c r="B5" s="155"/>
      <c r="C5" s="301"/>
      <c r="D5" s="301"/>
      <c r="E5" s="301"/>
      <c r="F5" s="301"/>
      <c r="G5" s="301"/>
      <c r="H5" s="301"/>
      <c r="I5" s="301"/>
      <c r="J5" s="301"/>
    </row>
    <row r="6" spans="2:11" x14ac:dyDescent="0.25">
      <c r="B6" s="300"/>
      <c r="C6" s="300"/>
      <c r="D6" s="300"/>
      <c r="E6" s="300"/>
      <c r="F6" s="300"/>
      <c r="G6" s="300"/>
      <c r="H6" s="300"/>
      <c r="I6" s="300"/>
      <c r="J6" s="300"/>
    </row>
    <row r="7" spans="2:11" ht="12.75" customHeight="1" x14ac:dyDescent="0.25">
      <c r="B7" s="242" t="s">
        <v>164</v>
      </c>
      <c r="C7" s="242"/>
      <c r="D7" s="242"/>
      <c r="E7" s="242"/>
      <c r="F7" s="242"/>
      <c r="G7" s="242"/>
      <c r="H7" s="242"/>
      <c r="I7" s="242"/>
      <c r="J7" s="242"/>
    </row>
    <row r="8" spans="2:11" ht="31.5" customHeight="1" x14ac:dyDescent="0.25">
      <c r="B8" s="243"/>
      <c r="C8" s="244" t="s">
        <v>165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9</v>
      </c>
    </row>
    <row r="9" spans="2:11" x14ac:dyDescent="0.25">
      <c r="B9" s="243"/>
      <c r="C9" s="244"/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  <c r="J9" s="8"/>
    </row>
    <row r="10" spans="2:11" x14ac:dyDescent="0.25">
      <c r="B10" s="243"/>
      <c r="C10" s="244"/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/>
      <c r="J10" s="8"/>
    </row>
    <row r="11" spans="2:11" x14ac:dyDescent="0.25">
      <c r="B11" s="243"/>
      <c r="C11" s="9" t="s">
        <v>11</v>
      </c>
      <c r="D11" s="245" t="str">
        <f>+' SALUD VISU LCH IPS'!D11:J11</f>
        <v xml:space="preserve">Angela Maria Vallejo </v>
      </c>
      <c r="E11" s="245"/>
      <c r="F11" s="245"/>
      <c r="G11" s="245"/>
      <c r="H11" s="245"/>
      <c r="I11" s="245"/>
      <c r="J11" s="245"/>
    </row>
    <row r="12" spans="2:11" x14ac:dyDescent="0.25">
      <c r="B12" s="243"/>
      <c r="C12" s="9" t="s">
        <v>13</v>
      </c>
      <c r="D12" s="245" t="str">
        <f>+' SALUD VISU LCH IPS'!D12:J12</f>
        <v xml:space="preserve">Enfermera </v>
      </c>
      <c r="E12" s="245"/>
      <c r="F12" s="245"/>
      <c r="G12" s="245"/>
      <c r="H12" s="245"/>
      <c r="I12" s="245"/>
      <c r="J12" s="245"/>
    </row>
    <row r="13" spans="2:11" x14ac:dyDescent="0.25">
      <c r="B13" s="243"/>
      <c r="C13" s="9" t="s">
        <v>15</v>
      </c>
      <c r="D13" s="245" t="str">
        <f>+' SALUD VISU LCH IPS'!D13:J13</f>
        <v>angela17_3@hotmail.com</v>
      </c>
      <c r="E13" s="245"/>
      <c r="F13" s="245"/>
      <c r="G13" s="245"/>
      <c r="H13" s="245"/>
      <c r="I13" s="245"/>
      <c r="J13" s="245"/>
    </row>
    <row r="14" spans="2:11" x14ac:dyDescent="0.25">
      <c r="B14" s="243"/>
      <c r="C14" s="9" t="s">
        <v>17</v>
      </c>
      <c r="D14" s="245">
        <f>+' SALUD VISU LCH IPS'!D14:J14</f>
        <v>3205616401</v>
      </c>
      <c r="E14" s="245"/>
      <c r="F14" s="245"/>
      <c r="G14" s="245"/>
      <c r="H14" s="245"/>
      <c r="I14" s="245"/>
      <c r="J14" s="245"/>
    </row>
    <row r="15" spans="2:11" x14ac:dyDescent="0.25">
      <c r="B15" s="243"/>
      <c r="C15" s="9" t="s">
        <v>18</v>
      </c>
      <c r="D15" s="245" t="str">
        <f>+' SALUD VISU LCH IPS'!D15:J15</f>
        <v xml:space="preserve">2 años </v>
      </c>
      <c r="E15" s="245"/>
      <c r="F15" s="245"/>
      <c r="G15" s="245"/>
      <c r="H15" s="245"/>
      <c r="I15" s="245"/>
      <c r="J15" s="245"/>
    </row>
    <row r="16" spans="2:11" x14ac:dyDescent="0.25">
      <c r="B16" s="243"/>
      <c r="C16" s="10" t="s">
        <v>20</v>
      </c>
      <c r="D16" s="303"/>
      <c r="E16" s="303"/>
      <c r="F16" s="303"/>
      <c r="G16" s="303"/>
      <c r="H16" s="303"/>
      <c r="I16" s="303"/>
      <c r="J16" s="303"/>
    </row>
    <row r="17" spans="1:15" x14ac:dyDescent="0.25">
      <c r="B17" s="247" t="s">
        <v>22</v>
      </c>
      <c r="C17" s="247"/>
      <c r="D17" s="247"/>
      <c r="E17" s="247"/>
      <c r="F17" s="247"/>
      <c r="G17" s="247"/>
      <c r="H17" s="247"/>
      <c r="I17" s="11">
        <v>0.2</v>
      </c>
      <c r="J17" s="12">
        <f>(D27+F27)*I17/(H27)</f>
        <v>0.2</v>
      </c>
    </row>
    <row r="18" spans="1:15" x14ac:dyDescent="0.25">
      <c r="B18" s="13"/>
      <c r="C18" s="14"/>
      <c r="D18" s="15" t="s">
        <v>23</v>
      </c>
      <c r="E18" s="15" t="s">
        <v>24</v>
      </c>
      <c r="F18" s="15" t="s">
        <v>25</v>
      </c>
      <c r="G18" s="15" t="s">
        <v>26</v>
      </c>
      <c r="H18" s="16" t="s">
        <v>27</v>
      </c>
      <c r="I18" s="17"/>
      <c r="J18" s="18"/>
    </row>
    <row r="19" spans="1:15" ht="27" customHeight="1" x14ac:dyDescent="0.25">
      <c r="A19" s="152">
        <v>1</v>
      </c>
      <c r="B19" s="248" t="s">
        <v>28</v>
      </c>
      <c r="C19" s="19" t="s">
        <v>29</v>
      </c>
      <c r="D19" s="20">
        <v>1</v>
      </c>
      <c r="E19" s="20"/>
      <c r="F19" s="21"/>
      <c r="G19" s="21"/>
      <c r="H19" s="249" t="s">
        <v>224</v>
      </c>
      <c r="I19" s="249"/>
      <c r="J19" s="249"/>
      <c r="O19" s="156">
        <v>0.76</v>
      </c>
    </row>
    <row r="20" spans="1:15" ht="12.75" customHeight="1" x14ac:dyDescent="0.25">
      <c r="A20" s="152">
        <v>2</v>
      </c>
      <c r="B20" s="248"/>
      <c r="C20" s="23" t="s">
        <v>166</v>
      </c>
      <c r="D20" s="20">
        <v>1</v>
      </c>
      <c r="E20" s="20"/>
      <c r="F20" s="21"/>
      <c r="G20" s="21"/>
      <c r="H20" s="249" t="s">
        <v>220</v>
      </c>
      <c r="I20" s="249"/>
      <c r="J20" s="249"/>
      <c r="O20" s="156"/>
    </row>
    <row r="21" spans="1:15" ht="12.75" customHeight="1" x14ac:dyDescent="0.25">
      <c r="A21" s="152">
        <v>3</v>
      </c>
      <c r="B21" s="248"/>
      <c r="C21" s="23" t="s">
        <v>167</v>
      </c>
      <c r="D21" s="20">
        <v>1</v>
      </c>
      <c r="E21" s="20"/>
      <c r="F21" s="21"/>
      <c r="G21" s="21"/>
      <c r="H21" s="249" t="s">
        <v>32</v>
      </c>
      <c r="I21" s="249"/>
      <c r="J21" s="249"/>
      <c r="O21" s="156"/>
    </row>
    <row r="22" spans="1:15" ht="27.75" customHeight="1" x14ac:dyDescent="0.25">
      <c r="A22" s="152">
        <v>4</v>
      </c>
      <c r="B22" s="248"/>
      <c r="C22" s="24" t="s">
        <v>33</v>
      </c>
      <c r="D22" s="20">
        <v>1</v>
      </c>
      <c r="E22" s="20"/>
      <c r="F22" s="21"/>
      <c r="G22" s="21"/>
      <c r="H22" s="249" t="s">
        <v>34</v>
      </c>
      <c r="I22" s="249"/>
      <c r="J22" s="249"/>
    </row>
    <row r="23" spans="1:15" ht="12.75" customHeight="1" x14ac:dyDescent="0.25">
      <c r="A23" s="152">
        <v>5</v>
      </c>
      <c r="B23" s="304" t="s">
        <v>35</v>
      </c>
      <c r="C23" s="25" t="s">
        <v>36</v>
      </c>
      <c r="D23" s="20">
        <v>1</v>
      </c>
      <c r="E23" s="20"/>
      <c r="F23" s="21"/>
      <c r="G23" s="21"/>
      <c r="H23" s="249" t="s">
        <v>218</v>
      </c>
      <c r="I23" s="249"/>
      <c r="J23" s="249"/>
    </row>
    <row r="24" spans="1:15" ht="21.75" customHeight="1" x14ac:dyDescent="0.25">
      <c r="A24" s="152">
        <v>6</v>
      </c>
      <c r="B24" s="304"/>
      <c r="C24" s="25" t="s">
        <v>168</v>
      </c>
      <c r="D24" s="20">
        <v>1</v>
      </c>
      <c r="E24" s="20"/>
      <c r="F24" s="21"/>
      <c r="G24" s="21"/>
      <c r="H24" s="249" t="s">
        <v>38</v>
      </c>
      <c r="I24" s="249"/>
      <c r="J24" s="249"/>
    </row>
    <row r="25" spans="1:15" s="82" customFormat="1" ht="27" customHeight="1" x14ac:dyDescent="0.2">
      <c r="A25" s="152">
        <v>7</v>
      </c>
      <c r="B25" s="304"/>
      <c r="C25" s="25" t="s">
        <v>169</v>
      </c>
      <c r="D25" s="20">
        <v>1</v>
      </c>
      <c r="E25" s="20"/>
      <c r="F25" s="21"/>
      <c r="G25" s="21"/>
      <c r="H25" s="249" t="s">
        <v>40</v>
      </c>
      <c r="I25" s="249"/>
      <c r="J25" s="249"/>
      <c r="K25" s="107"/>
      <c r="L25" s="107"/>
      <c r="M25" s="107"/>
      <c r="N25" s="107"/>
    </row>
    <row r="26" spans="1:15" s="82" customFormat="1" ht="33.75" customHeight="1" x14ac:dyDescent="0.2">
      <c r="A26" s="152">
        <v>8</v>
      </c>
      <c r="B26" s="304"/>
      <c r="C26" s="25" t="s">
        <v>41</v>
      </c>
      <c r="D26" s="20">
        <v>1</v>
      </c>
      <c r="E26" s="20"/>
      <c r="F26" s="21"/>
      <c r="G26" s="21"/>
      <c r="H26" s="249" t="s">
        <v>42</v>
      </c>
      <c r="I26" s="249"/>
      <c r="J26" s="249"/>
      <c r="K26" s="107"/>
      <c r="L26" s="107"/>
      <c r="M26" s="107"/>
      <c r="N26" s="107"/>
    </row>
    <row r="27" spans="1:15" s="157" customFormat="1" ht="16.5" customHeight="1" x14ac:dyDescent="0.2">
      <c r="B27" s="158"/>
      <c r="C27" s="29" t="s">
        <v>43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52">
        <f>SUM(D27:G27)</f>
        <v>8</v>
      </c>
      <c r="I27" s="252"/>
      <c r="J27" s="252"/>
      <c r="K27" s="159"/>
      <c r="L27" s="159"/>
    </row>
    <row r="28" spans="1:15" ht="56.25" customHeight="1" x14ac:dyDescent="0.25"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15" s="82" customFormat="1" ht="12.75" x14ac:dyDescent="0.2">
      <c r="A29" s="160"/>
      <c r="B29" s="247" t="s">
        <v>44</v>
      </c>
      <c r="C29" s="247"/>
      <c r="D29" s="247"/>
      <c r="E29" s="247"/>
      <c r="F29" s="247"/>
      <c r="G29" s="247"/>
      <c r="H29" s="247"/>
      <c r="I29" s="161">
        <v>0.25</v>
      </c>
      <c r="J29" s="34">
        <f>+(D44+F44)*I29/H44</f>
        <v>0.18181818181818182</v>
      </c>
      <c r="K29" s="81"/>
      <c r="L29" s="81"/>
    </row>
    <row r="30" spans="1:15" s="82" customFormat="1" ht="12.75" x14ac:dyDescent="0.2">
      <c r="A30" s="160"/>
      <c r="B30" s="162"/>
      <c r="C30" s="305" t="s">
        <v>45</v>
      </c>
      <c r="D30" s="15" t="s">
        <v>23</v>
      </c>
      <c r="E30" s="15" t="s">
        <v>24</v>
      </c>
      <c r="F30" s="15" t="s">
        <v>25</v>
      </c>
      <c r="G30" s="15" t="s">
        <v>26</v>
      </c>
      <c r="H30" s="306" t="s">
        <v>27</v>
      </c>
      <c r="I30" s="306"/>
      <c r="J30" s="306"/>
      <c r="K30" s="81"/>
      <c r="L30" s="81"/>
    </row>
    <row r="31" spans="1:15" s="82" customFormat="1" ht="12.75" x14ac:dyDescent="0.2">
      <c r="A31" s="160"/>
      <c r="B31" s="162"/>
      <c r="C31" s="305"/>
      <c r="D31" s="163"/>
      <c r="E31" s="163"/>
      <c r="F31" s="163"/>
      <c r="G31" s="163"/>
      <c r="H31" s="164" t="s">
        <v>46</v>
      </c>
      <c r="I31" s="307" t="s">
        <v>47</v>
      </c>
      <c r="J31" s="307"/>
      <c r="K31" s="81"/>
      <c r="L31" s="81"/>
    </row>
    <row r="32" spans="1:15" s="82" customFormat="1" ht="12.75" x14ac:dyDescent="0.2">
      <c r="A32" s="160">
        <v>1</v>
      </c>
      <c r="B32" s="308" t="s">
        <v>170</v>
      </c>
      <c r="C32" s="40" t="s">
        <v>49</v>
      </c>
      <c r="D32" s="41">
        <v>1</v>
      </c>
      <c r="E32" s="41"/>
      <c r="F32" s="41"/>
      <c r="G32" s="20"/>
      <c r="H32" s="44"/>
      <c r="I32" s="309"/>
      <c r="J32" s="309"/>
      <c r="K32" s="81"/>
      <c r="L32" s="81"/>
    </row>
    <row r="33" spans="1:12" s="82" customFormat="1" ht="25.5" x14ac:dyDescent="0.2">
      <c r="A33" s="160">
        <v>2</v>
      </c>
      <c r="B33" s="308"/>
      <c r="C33" s="43" t="s">
        <v>171</v>
      </c>
      <c r="D33" s="41">
        <v>1</v>
      </c>
      <c r="E33" s="41"/>
      <c r="F33" s="41"/>
      <c r="G33" s="20"/>
      <c r="H33" s="44"/>
      <c r="I33" s="310"/>
      <c r="J33" s="310"/>
      <c r="K33" s="81"/>
      <c r="L33" s="81"/>
    </row>
    <row r="34" spans="1:12" s="82" customFormat="1" ht="38.25" x14ac:dyDescent="0.2">
      <c r="A34" s="160">
        <v>3</v>
      </c>
      <c r="B34" s="308"/>
      <c r="C34" s="45" t="s">
        <v>172</v>
      </c>
      <c r="D34" s="46">
        <v>1</v>
      </c>
      <c r="E34" s="46"/>
      <c r="F34" s="46"/>
      <c r="G34" s="44"/>
      <c r="H34" s="44"/>
      <c r="I34" s="311"/>
      <c r="J34" s="311"/>
      <c r="K34" s="81"/>
      <c r="L34" s="81"/>
    </row>
    <row r="35" spans="1:12" s="82" customFormat="1" ht="29.25" customHeight="1" x14ac:dyDescent="0.2">
      <c r="A35" s="160">
        <v>4</v>
      </c>
      <c r="B35" s="166"/>
      <c r="C35" s="45" t="s">
        <v>173</v>
      </c>
      <c r="D35" s="46">
        <v>1</v>
      </c>
      <c r="E35" s="46"/>
      <c r="F35" s="46"/>
      <c r="G35" s="44"/>
      <c r="H35" s="44"/>
      <c r="I35" s="312"/>
      <c r="J35" s="312"/>
      <c r="K35" s="81"/>
      <c r="L35" s="81"/>
    </row>
    <row r="36" spans="1:12" s="82" customFormat="1" ht="38.25" x14ac:dyDescent="0.2">
      <c r="A36" s="160">
        <v>5</v>
      </c>
      <c r="B36" s="166"/>
      <c r="C36" s="45" t="s">
        <v>174</v>
      </c>
      <c r="D36" s="46">
        <v>1</v>
      </c>
      <c r="E36" s="46"/>
      <c r="F36" s="46"/>
      <c r="G36" s="44"/>
      <c r="H36" s="44"/>
      <c r="I36" s="313"/>
      <c r="J36" s="313"/>
      <c r="K36" s="81"/>
      <c r="L36" s="81"/>
    </row>
    <row r="37" spans="1:12" s="169" customFormat="1" ht="38.25" x14ac:dyDescent="0.2">
      <c r="A37" s="167">
        <v>6</v>
      </c>
      <c r="B37" s="166"/>
      <c r="C37" s="45" t="s">
        <v>175</v>
      </c>
      <c r="D37" s="46">
        <v>1</v>
      </c>
      <c r="E37" s="46"/>
      <c r="F37" s="46"/>
      <c r="G37" s="44"/>
      <c r="H37" s="44"/>
      <c r="I37" s="314"/>
      <c r="J37" s="314"/>
      <c r="K37" s="168"/>
      <c r="L37" s="168"/>
    </row>
    <row r="38" spans="1:12" s="169" customFormat="1" ht="38.25" x14ac:dyDescent="0.2">
      <c r="A38" s="167">
        <v>7</v>
      </c>
      <c r="B38" s="166"/>
      <c r="C38" s="45" t="s">
        <v>176</v>
      </c>
      <c r="D38" s="46">
        <v>1</v>
      </c>
      <c r="E38" s="46"/>
      <c r="F38" s="46"/>
      <c r="G38" s="44"/>
      <c r="H38" s="44"/>
      <c r="I38" s="314"/>
      <c r="J38" s="314"/>
      <c r="K38" s="168"/>
      <c r="L38" s="168"/>
    </row>
    <row r="39" spans="1:12" s="169" customFormat="1" ht="38.25" x14ac:dyDescent="0.2">
      <c r="A39" s="167">
        <v>8</v>
      </c>
      <c r="B39" s="166"/>
      <c r="C39" s="45" t="s">
        <v>177</v>
      </c>
      <c r="D39" s="46">
        <v>1</v>
      </c>
      <c r="E39" s="46"/>
      <c r="F39" s="46"/>
      <c r="G39" s="44"/>
      <c r="H39" s="44"/>
      <c r="I39" s="314"/>
      <c r="J39" s="314"/>
      <c r="K39" s="168"/>
      <c r="L39" s="168"/>
    </row>
    <row r="40" spans="1:12" s="169" customFormat="1" ht="46.5" customHeight="1" x14ac:dyDescent="0.2">
      <c r="A40" s="167">
        <v>9</v>
      </c>
      <c r="B40" s="170"/>
      <c r="C40" s="171" t="s">
        <v>178</v>
      </c>
      <c r="D40" s="46">
        <v>1</v>
      </c>
      <c r="E40" s="46"/>
      <c r="F40" s="46"/>
      <c r="G40" s="44"/>
      <c r="H40" s="44"/>
      <c r="I40" s="314"/>
      <c r="J40" s="314"/>
      <c r="K40" s="168"/>
      <c r="L40" s="168"/>
    </row>
    <row r="41" spans="1:12" s="169" customFormat="1" ht="64.5" customHeight="1" x14ac:dyDescent="0.2">
      <c r="A41" s="167">
        <v>10</v>
      </c>
      <c r="B41" s="170"/>
      <c r="C41" s="171" t="s">
        <v>179</v>
      </c>
      <c r="D41" s="46"/>
      <c r="E41" s="46">
        <v>1</v>
      </c>
      <c r="F41" s="46"/>
      <c r="G41" s="44"/>
      <c r="H41" s="44"/>
      <c r="I41" s="314"/>
      <c r="J41" s="314"/>
      <c r="K41" s="168"/>
      <c r="L41" s="168"/>
    </row>
    <row r="42" spans="1:12" s="169" customFormat="1" ht="52.5" customHeight="1" x14ac:dyDescent="0.2">
      <c r="A42" s="167">
        <v>11</v>
      </c>
      <c r="B42" s="170"/>
      <c r="C42" s="171" t="s">
        <v>180</v>
      </c>
      <c r="D42" s="46"/>
      <c r="E42" s="46">
        <v>1</v>
      </c>
      <c r="F42" s="46"/>
      <c r="G42" s="44"/>
      <c r="H42" s="44"/>
      <c r="I42" s="314"/>
      <c r="J42" s="314"/>
      <c r="K42" s="168"/>
      <c r="L42" s="168"/>
    </row>
    <row r="43" spans="1:12" s="169" customFormat="1" ht="54.75" customHeight="1" x14ac:dyDescent="0.2">
      <c r="A43" s="167">
        <v>12</v>
      </c>
      <c r="B43" s="170"/>
      <c r="C43" s="171" t="s">
        <v>181</v>
      </c>
      <c r="D43" s="46"/>
      <c r="E43" s="46">
        <v>1</v>
      </c>
      <c r="F43" s="46"/>
      <c r="G43" s="44"/>
      <c r="H43" s="44"/>
      <c r="I43" s="314"/>
      <c r="J43" s="314"/>
      <c r="K43" s="168"/>
      <c r="L43" s="168"/>
    </row>
    <row r="44" spans="1:12" s="175" customFormat="1" ht="12.75" x14ac:dyDescent="0.2">
      <c r="A44" s="172"/>
      <c r="B44" s="315" t="s">
        <v>63</v>
      </c>
      <c r="C44" s="315"/>
      <c r="D44" s="173">
        <f>SUM(D32:D39)</f>
        <v>8</v>
      </c>
      <c r="E44" s="173">
        <f>SUM(E32:E43)</f>
        <v>3</v>
      </c>
      <c r="F44" s="173">
        <f>SUM(F32:F39)</f>
        <v>0</v>
      </c>
      <c r="G44" s="173">
        <f>SUM(G32:G39)</f>
        <v>0</v>
      </c>
      <c r="H44" s="316">
        <f>+D44+E44+F44+G44</f>
        <v>11</v>
      </c>
      <c r="I44" s="316"/>
      <c r="J44" s="316"/>
      <c r="K44" s="174"/>
      <c r="L44" s="174"/>
    </row>
    <row r="45" spans="1:12" ht="54.75" customHeight="1" x14ac:dyDescent="0.25">
      <c r="A45" s="160"/>
      <c r="B45" s="317"/>
      <c r="C45" s="317"/>
      <c r="D45" s="317"/>
      <c r="E45" s="317"/>
      <c r="F45" s="317"/>
      <c r="G45" s="317"/>
      <c r="H45" s="317"/>
      <c r="I45" s="317"/>
      <c r="J45" s="317"/>
    </row>
    <row r="46" spans="1:12" x14ac:dyDescent="0.25">
      <c r="B46" s="318" t="s">
        <v>65</v>
      </c>
      <c r="C46" s="318"/>
      <c r="D46" s="318"/>
      <c r="E46" s="318"/>
      <c r="F46" s="318"/>
      <c r="G46" s="318"/>
      <c r="H46" s="318"/>
      <c r="I46" s="176">
        <v>0.05</v>
      </c>
      <c r="J46" s="177">
        <f>(D52+G52)*I46/H52</f>
        <v>0.05</v>
      </c>
    </row>
    <row r="47" spans="1:12" x14ac:dyDescent="0.25">
      <c r="B47" s="178"/>
      <c r="C47" s="14"/>
      <c r="D47" s="15" t="s">
        <v>23</v>
      </c>
      <c r="E47" s="15" t="s">
        <v>24</v>
      </c>
      <c r="F47" s="15" t="s">
        <v>25</v>
      </c>
      <c r="G47" s="15" t="s">
        <v>26</v>
      </c>
      <c r="H47" s="319" t="s">
        <v>27</v>
      </c>
      <c r="I47" s="319"/>
      <c r="J47" s="319"/>
    </row>
    <row r="48" spans="1:12" ht="38.25" customHeight="1" x14ac:dyDescent="0.25">
      <c r="A48" s="152">
        <v>1</v>
      </c>
      <c r="B48" s="178"/>
      <c r="C48" s="45" t="s">
        <v>182</v>
      </c>
      <c r="D48" s="106">
        <v>1</v>
      </c>
      <c r="E48" s="106"/>
      <c r="F48" s="106"/>
      <c r="G48" s="106"/>
      <c r="H48" s="266" t="s">
        <v>75</v>
      </c>
      <c r="I48" s="266"/>
      <c r="J48" s="266"/>
    </row>
    <row r="49" spans="1:12" ht="25.5" customHeight="1" x14ac:dyDescent="0.25">
      <c r="A49" s="152">
        <v>2</v>
      </c>
      <c r="B49" s="179"/>
      <c r="C49" s="25" t="s">
        <v>183</v>
      </c>
      <c r="D49" s="106">
        <v>1</v>
      </c>
      <c r="E49" s="106"/>
      <c r="F49" s="106"/>
      <c r="G49" s="106"/>
      <c r="H49" s="266" t="s">
        <v>184</v>
      </c>
      <c r="I49" s="266"/>
      <c r="J49" s="266"/>
    </row>
    <row r="50" spans="1:12" ht="38.25" customHeight="1" x14ac:dyDescent="0.25">
      <c r="A50" s="152">
        <v>3</v>
      </c>
      <c r="B50" s="179"/>
      <c r="C50" s="25" t="s">
        <v>185</v>
      </c>
      <c r="D50" s="106">
        <v>1</v>
      </c>
      <c r="E50" s="106"/>
      <c r="F50" s="106"/>
      <c r="G50" s="106"/>
      <c r="H50" s="266" t="s">
        <v>71</v>
      </c>
      <c r="I50" s="266"/>
      <c r="J50" s="266"/>
    </row>
    <row r="51" spans="1:12" ht="38.25" customHeight="1" x14ac:dyDescent="0.25">
      <c r="A51" s="152">
        <v>4</v>
      </c>
      <c r="B51" s="179"/>
      <c r="C51" s="25" t="s">
        <v>186</v>
      </c>
      <c r="D51" s="106">
        <v>1</v>
      </c>
      <c r="E51" s="106"/>
      <c r="F51" s="106"/>
      <c r="G51" s="106"/>
      <c r="H51" s="266" t="s">
        <v>73</v>
      </c>
      <c r="I51" s="266"/>
      <c r="J51" s="266"/>
    </row>
    <row r="52" spans="1:12" s="183" customFormat="1" ht="12.75" x14ac:dyDescent="0.25">
      <c r="A52" s="180"/>
      <c r="B52" s="320" t="s">
        <v>74</v>
      </c>
      <c r="C52" s="320"/>
      <c r="D52" s="181">
        <f>SUM(D48:D51)</f>
        <v>4</v>
      </c>
      <c r="E52" s="181">
        <f>SUM(E48:E51)</f>
        <v>0</v>
      </c>
      <c r="F52" s="181">
        <f>SUM(F48:F51)</f>
        <v>0</v>
      </c>
      <c r="G52" s="181">
        <f>SUM(G48:G51)</f>
        <v>0</v>
      </c>
      <c r="H52" s="321">
        <f>SUM(D52:G52)</f>
        <v>4</v>
      </c>
      <c r="I52" s="321"/>
      <c r="J52" s="321"/>
      <c r="K52" s="182"/>
      <c r="L52" s="182"/>
    </row>
    <row r="53" spans="1:12" ht="50.25" customHeight="1" x14ac:dyDescent="0.25">
      <c r="B53" s="269" t="str">
        <f>+' SALUD VISU LCH IPS'!B54:J54</f>
        <v xml:space="preserve">se realiza captacion integral en la demanda inducida a toda la poblacion enviada por la EAPB por medio telefonico </v>
      </c>
      <c r="C53" s="269"/>
      <c r="D53" s="269"/>
      <c r="E53" s="269"/>
      <c r="F53" s="269"/>
      <c r="G53" s="269"/>
      <c r="H53" s="269"/>
      <c r="I53" s="269"/>
      <c r="J53" s="269"/>
    </row>
    <row r="54" spans="1:12" x14ac:dyDescent="0.25">
      <c r="A54" s="152">
        <v>1</v>
      </c>
      <c r="B54" s="322" t="s">
        <v>76</v>
      </c>
      <c r="C54" s="322"/>
      <c r="D54" s="322"/>
      <c r="E54" s="322"/>
      <c r="F54" s="322"/>
      <c r="G54" s="322"/>
      <c r="H54" s="322"/>
      <c r="I54" s="184">
        <v>0.05</v>
      </c>
      <c r="J54" s="185">
        <f>(D70+F70)*I54/H70</f>
        <v>0.05</v>
      </c>
    </row>
    <row r="55" spans="1:12" x14ac:dyDescent="0.25">
      <c r="B55" s="79"/>
      <c r="C55" s="186" t="s">
        <v>77</v>
      </c>
      <c r="D55" s="323" t="s">
        <v>78</v>
      </c>
      <c r="E55" s="323"/>
      <c r="F55" s="323"/>
      <c r="G55" s="323"/>
      <c r="H55" s="186" t="s">
        <v>79</v>
      </c>
      <c r="I55" s="187" t="s">
        <v>47</v>
      </c>
      <c r="J55" s="188"/>
    </row>
    <row r="56" spans="1:12" x14ac:dyDescent="0.25">
      <c r="B56" s="189">
        <v>1</v>
      </c>
      <c r="C56" s="149" t="s">
        <v>187</v>
      </c>
      <c r="D56" s="324"/>
      <c r="E56" s="324"/>
      <c r="F56" s="324"/>
      <c r="G56" s="324"/>
      <c r="H56" s="146"/>
      <c r="I56" s="325"/>
      <c r="J56" s="325"/>
      <c r="K56" s="4"/>
    </row>
    <row r="57" spans="1:12" ht="24.75" x14ac:dyDescent="0.25">
      <c r="B57" s="189">
        <v>2</v>
      </c>
      <c r="C57" s="149" t="s">
        <v>188</v>
      </c>
      <c r="D57" s="324"/>
      <c r="E57" s="324"/>
      <c r="F57" s="324"/>
      <c r="G57" s="324"/>
      <c r="H57" s="146"/>
      <c r="I57" s="325"/>
      <c r="J57" s="325"/>
    </row>
    <row r="58" spans="1:12" x14ac:dyDescent="0.25">
      <c r="B58" s="189">
        <v>3</v>
      </c>
      <c r="C58" s="149" t="s">
        <v>189</v>
      </c>
      <c r="D58" s="324"/>
      <c r="E58" s="324"/>
      <c r="F58" s="324"/>
      <c r="G58" s="324"/>
      <c r="H58" s="146"/>
      <c r="I58" s="325"/>
      <c r="J58" s="325"/>
    </row>
    <row r="59" spans="1:12" ht="24.75" x14ac:dyDescent="0.25">
      <c r="B59" s="189">
        <v>4</v>
      </c>
      <c r="C59" s="149" t="s">
        <v>190</v>
      </c>
      <c r="D59" s="324"/>
      <c r="E59" s="324"/>
      <c r="F59" s="324"/>
      <c r="G59" s="324"/>
      <c r="H59" s="146"/>
      <c r="I59" s="325"/>
      <c r="J59" s="325"/>
    </row>
    <row r="60" spans="1:12" ht="24.75" x14ac:dyDescent="0.25">
      <c r="B60" s="189">
        <v>5</v>
      </c>
      <c r="C60" s="149" t="s">
        <v>191</v>
      </c>
      <c r="D60" s="324"/>
      <c r="E60" s="324"/>
      <c r="F60" s="324"/>
      <c r="G60" s="324"/>
      <c r="H60" s="146"/>
      <c r="I60" s="325"/>
      <c r="J60" s="325"/>
    </row>
    <row r="61" spans="1:12" ht="24.75" x14ac:dyDescent="0.25">
      <c r="B61" s="189">
        <v>6</v>
      </c>
      <c r="C61" s="149" t="s">
        <v>192</v>
      </c>
      <c r="D61" s="324"/>
      <c r="E61" s="324"/>
      <c r="F61" s="324"/>
      <c r="G61" s="324"/>
      <c r="H61" s="146"/>
      <c r="I61" s="325"/>
      <c r="J61" s="325"/>
    </row>
    <row r="62" spans="1:12" x14ac:dyDescent="0.25">
      <c r="B62" s="189">
        <v>7</v>
      </c>
      <c r="C62" s="149" t="s">
        <v>193</v>
      </c>
      <c r="D62" s="324"/>
      <c r="E62" s="324"/>
      <c r="F62" s="324"/>
      <c r="G62" s="324"/>
      <c r="H62" s="146"/>
      <c r="I62" s="325"/>
      <c r="J62" s="325"/>
    </row>
    <row r="63" spans="1:12" x14ac:dyDescent="0.25">
      <c r="B63" s="189">
        <v>8</v>
      </c>
      <c r="C63" s="149" t="s">
        <v>194</v>
      </c>
      <c r="D63" s="324"/>
      <c r="E63" s="324"/>
      <c r="F63" s="324"/>
      <c r="G63" s="324"/>
      <c r="H63" s="146"/>
      <c r="I63" s="325"/>
      <c r="J63" s="325"/>
    </row>
    <row r="64" spans="1:12" ht="24.75" x14ac:dyDescent="0.25">
      <c r="B64" s="190">
        <v>9</v>
      </c>
      <c r="C64" s="149" t="s">
        <v>195</v>
      </c>
      <c r="D64" s="324"/>
      <c r="E64" s="324"/>
      <c r="F64" s="324"/>
      <c r="G64" s="324"/>
      <c r="H64" s="146"/>
      <c r="I64" s="325"/>
      <c r="J64" s="325"/>
    </row>
    <row r="65" spans="1:12" x14ac:dyDescent="0.25">
      <c r="B65" s="190">
        <v>10</v>
      </c>
      <c r="C65" s="149" t="s">
        <v>196</v>
      </c>
      <c r="D65" s="324"/>
      <c r="E65" s="324"/>
      <c r="F65" s="324"/>
      <c r="G65" s="324"/>
      <c r="H65" s="146"/>
      <c r="I65" s="325"/>
      <c r="J65" s="325"/>
    </row>
    <row r="66" spans="1:12" s="82" customFormat="1" ht="12.75" x14ac:dyDescent="0.2">
      <c r="A66" s="191"/>
      <c r="B66" s="79"/>
      <c r="C66" s="326" t="s">
        <v>90</v>
      </c>
      <c r="D66" s="326"/>
      <c r="E66" s="326"/>
      <c r="F66" s="326"/>
      <c r="G66" s="326"/>
      <c r="H66" s="323">
        <f>SUM(H56:H65)</f>
        <v>0</v>
      </c>
      <c r="I66" s="323"/>
      <c r="J66" s="192" t="e">
        <f>+H68/$H$68</f>
        <v>#DIV/0!</v>
      </c>
      <c r="K66" s="81"/>
      <c r="L66" s="81"/>
    </row>
    <row r="67" spans="1:12" s="82" customFormat="1" ht="12.75" x14ac:dyDescent="0.2">
      <c r="A67" s="191"/>
      <c r="B67" s="79"/>
      <c r="C67" s="326" t="s">
        <v>91</v>
      </c>
      <c r="D67" s="326"/>
      <c r="E67" s="326"/>
      <c r="F67" s="326"/>
      <c r="G67" s="326"/>
      <c r="H67" s="323"/>
      <c r="I67" s="323"/>
      <c r="J67" s="192" t="e">
        <f>+H67/$H$56</f>
        <v>#DIV/0!</v>
      </c>
      <c r="K67" s="81"/>
      <c r="L67" s="81"/>
    </row>
    <row r="68" spans="1:12" s="82" customFormat="1" ht="12.75" x14ac:dyDescent="0.2">
      <c r="A68" s="191"/>
      <c r="B68" s="83"/>
      <c r="C68" s="326" t="s">
        <v>43</v>
      </c>
      <c r="D68" s="326"/>
      <c r="E68" s="326"/>
      <c r="F68" s="326"/>
      <c r="G68" s="326"/>
      <c r="H68" s="323">
        <f>+H66+H67</f>
        <v>0</v>
      </c>
      <c r="I68" s="323"/>
      <c r="J68" s="192" t="e">
        <f>+H68/$H$56</f>
        <v>#DIV/0!</v>
      </c>
      <c r="K68" s="81"/>
      <c r="L68" s="81"/>
    </row>
    <row r="69" spans="1:12" ht="12.75" customHeight="1" x14ac:dyDescent="0.25">
      <c r="B69" s="327" t="s">
        <v>92</v>
      </c>
      <c r="C69" s="327"/>
      <c r="D69" s="193" t="s">
        <v>23</v>
      </c>
      <c r="E69" s="193" t="s">
        <v>24</v>
      </c>
      <c r="F69" s="193" t="s">
        <v>25</v>
      </c>
      <c r="G69" s="193" t="s">
        <v>26</v>
      </c>
      <c r="H69" s="194"/>
      <c r="I69" s="195"/>
      <c r="J69" s="196"/>
    </row>
    <row r="70" spans="1:12" s="175" customFormat="1" ht="12.75" x14ac:dyDescent="0.2">
      <c r="A70" s="172"/>
      <c r="B70" s="327"/>
      <c r="C70" s="327"/>
      <c r="D70" s="197">
        <v>1</v>
      </c>
      <c r="E70" s="197"/>
      <c r="F70" s="197"/>
      <c r="G70" s="197"/>
      <c r="H70" s="328">
        <f>+D70+E70+F70+G70</f>
        <v>1</v>
      </c>
      <c r="I70" s="328"/>
      <c r="J70" s="328"/>
      <c r="K70" s="174"/>
      <c r="L70" s="174"/>
    </row>
    <row r="71" spans="1:12" s="175" customFormat="1" ht="41.25" customHeight="1" x14ac:dyDescent="0.2">
      <c r="A71" s="172"/>
      <c r="B71" s="329" t="s">
        <v>93</v>
      </c>
      <c r="C71" s="329"/>
      <c r="D71" s="329"/>
      <c r="E71" s="329"/>
      <c r="F71" s="329"/>
      <c r="G71" s="329"/>
      <c r="H71" s="329"/>
      <c r="I71" s="329"/>
      <c r="J71" s="329"/>
      <c r="K71" s="174"/>
      <c r="L71" s="174"/>
    </row>
    <row r="72" spans="1:12" ht="52.5" customHeight="1" x14ac:dyDescent="0.25">
      <c r="B72" s="278"/>
      <c r="C72" s="278"/>
      <c r="D72" s="278"/>
      <c r="E72" s="278"/>
      <c r="F72" s="278"/>
      <c r="G72" s="278"/>
      <c r="H72" s="278"/>
      <c r="I72" s="278"/>
      <c r="J72" s="278"/>
    </row>
    <row r="73" spans="1:12" x14ac:dyDescent="0.25">
      <c r="B73" s="330" t="s">
        <v>94</v>
      </c>
      <c r="C73" s="330"/>
      <c r="D73" s="330"/>
      <c r="E73" s="330"/>
      <c r="F73" s="330"/>
      <c r="G73" s="330"/>
      <c r="H73" s="330"/>
      <c r="I73" s="198">
        <v>0.1</v>
      </c>
      <c r="J73" s="198">
        <f>(D82+F82)*I73/H82</f>
        <v>0.1</v>
      </c>
    </row>
    <row r="74" spans="1:12" x14ac:dyDescent="0.25">
      <c r="B74" s="199"/>
      <c r="C74" s="199" t="s">
        <v>48</v>
      </c>
      <c r="D74" s="200" t="s">
        <v>23</v>
      </c>
      <c r="E74" s="200" t="s">
        <v>24</v>
      </c>
      <c r="F74" s="200" t="s">
        <v>25</v>
      </c>
      <c r="G74" s="200" t="s">
        <v>26</v>
      </c>
      <c r="H74" s="331" t="s">
        <v>95</v>
      </c>
      <c r="I74" s="331"/>
      <c r="J74" s="331"/>
    </row>
    <row r="75" spans="1:12" ht="12.75" customHeight="1" x14ac:dyDescent="0.25">
      <c r="A75" s="152">
        <v>1</v>
      </c>
      <c r="B75" s="199"/>
      <c r="C75" s="92" t="s">
        <v>197</v>
      </c>
      <c r="D75" s="93">
        <v>1</v>
      </c>
      <c r="E75" s="94"/>
      <c r="F75" s="94"/>
      <c r="G75" s="94"/>
      <c r="H75" s="281"/>
      <c r="I75" s="281"/>
      <c r="J75" s="281"/>
    </row>
    <row r="76" spans="1:12" ht="12.75" customHeight="1" x14ac:dyDescent="0.25">
      <c r="A76" s="152">
        <v>2</v>
      </c>
      <c r="B76" s="199"/>
      <c r="C76" s="95" t="s">
        <v>97</v>
      </c>
      <c r="D76" s="96">
        <v>1</v>
      </c>
      <c r="E76" s="94"/>
      <c r="F76" s="97"/>
      <c r="G76" s="97"/>
      <c r="H76" s="282"/>
      <c r="I76" s="282"/>
      <c r="J76" s="282"/>
    </row>
    <row r="77" spans="1:12" x14ac:dyDescent="0.25">
      <c r="A77" s="152">
        <v>3</v>
      </c>
      <c r="B77" s="199"/>
      <c r="C77" s="98" t="s">
        <v>98</v>
      </c>
      <c r="D77" s="96">
        <v>1</v>
      </c>
      <c r="E77" s="94"/>
      <c r="F77" s="97"/>
      <c r="G77" s="97"/>
      <c r="H77" s="332"/>
      <c r="I77" s="332"/>
      <c r="J77" s="332"/>
    </row>
    <row r="78" spans="1:12" x14ac:dyDescent="0.25">
      <c r="A78" s="152">
        <v>4</v>
      </c>
      <c r="B78" s="199"/>
      <c r="C78" s="95" t="s">
        <v>99</v>
      </c>
      <c r="D78" s="96">
        <v>1</v>
      </c>
      <c r="E78" s="94"/>
      <c r="F78" s="97"/>
      <c r="G78" s="97"/>
      <c r="H78" s="332"/>
      <c r="I78" s="332"/>
      <c r="J78" s="332"/>
    </row>
    <row r="79" spans="1:12" x14ac:dyDescent="0.25">
      <c r="A79" s="152">
        <v>5</v>
      </c>
      <c r="B79" s="331"/>
      <c r="C79" s="98" t="s">
        <v>100</v>
      </c>
      <c r="D79" s="20">
        <v>1</v>
      </c>
      <c r="E79" s="94"/>
      <c r="F79" s="97"/>
      <c r="G79" s="97"/>
      <c r="H79" s="332"/>
      <c r="I79" s="332"/>
      <c r="J79" s="332"/>
    </row>
    <row r="80" spans="1:12" x14ac:dyDescent="0.25">
      <c r="A80" s="152">
        <v>6</v>
      </c>
      <c r="B80" s="331"/>
      <c r="C80" s="95" t="s">
        <v>101</v>
      </c>
      <c r="D80" s="20">
        <v>1</v>
      </c>
      <c r="E80" s="94"/>
      <c r="F80" s="97"/>
      <c r="G80" s="97"/>
      <c r="H80" s="332"/>
      <c r="I80" s="332"/>
      <c r="J80" s="332"/>
    </row>
    <row r="81" spans="1:12" x14ac:dyDescent="0.25">
      <c r="A81" s="152">
        <v>7</v>
      </c>
      <c r="B81" s="331"/>
      <c r="C81" s="98" t="s">
        <v>102</v>
      </c>
      <c r="D81" s="20">
        <v>1</v>
      </c>
      <c r="E81" s="94"/>
      <c r="F81" s="97"/>
      <c r="G81" s="97"/>
      <c r="H81" s="332"/>
      <c r="I81" s="332"/>
      <c r="J81" s="332"/>
    </row>
    <row r="82" spans="1:12" s="183" customFormat="1" ht="12.75" x14ac:dyDescent="0.25">
      <c r="A82" s="180"/>
      <c r="B82" s="320" t="s">
        <v>103</v>
      </c>
      <c r="C82" s="320"/>
      <c r="D82" s="201">
        <f>SUM(D75:D81)</f>
        <v>7</v>
      </c>
      <c r="E82" s="201">
        <f>SUM(E75:E81)</f>
        <v>0</v>
      </c>
      <c r="F82" s="201">
        <f>SUM(F75:F81)</f>
        <v>0</v>
      </c>
      <c r="G82" s="201">
        <f>SUM(G75:G81)</f>
        <v>0</v>
      </c>
      <c r="H82" s="333">
        <f>SUM(D82:G82)</f>
        <v>7</v>
      </c>
      <c r="I82" s="333"/>
      <c r="J82" s="333"/>
      <c r="K82" s="182"/>
      <c r="L82" s="182"/>
    </row>
    <row r="83" spans="1:12" ht="21.75" customHeight="1" x14ac:dyDescent="0.25">
      <c r="B83" s="334" t="s">
        <v>104</v>
      </c>
      <c r="C83" s="334"/>
      <c r="D83" s="334"/>
      <c r="E83" s="334"/>
      <c r="F83" s="334"/>
      <c r="G83" s="334"/>
      <c r="H83" s="334"/>
      <c r="I83" s="334"/>
      <c r="J83" s="334"/>
    </row>
    <row r="84" spans="1:12" ht="60" customHeight="1" x14ac:dyDescent="0.25">
      <c r="B84" s="278">
        <f>+' SALUD VISU LCH IPS'!B85:J85</f>
        <v>0</v>
      </c>
      <c r="C84" s="278"/>
      <c r="D84" s="278"/>
      <c r="E84" s="278"/>
      <c r="F84" s="278"/>
      <c r="G84" s="278"/>
      <c r="H84" s="278"/>
      <c r="I84" s="278"/>
      <c r="J84" s="278"/>
    </row>
    <row r="85" spans="1:12" x14ac:dyDescent="0.25">
      <c r="B85" s="247" t="s">
        <v>105</v>
      </c>
      <c r="C85" s="247"/>
      <c r="D85" s="247"/>
      <c r="E85" s="247"/>
      <c r="F85" s="247"/>
      <c r="G85" s="247"/>
      <c r="H85" s="247"/>
      <c r="I85" s="202">
        <v>0.1</v>
      </c>
      <c r="J85" s="202">
        <f>(D91+F91)*I85/H91</f>
        <v>2.5000000000000001E-2</v>
      </c>
    </row>
    <row r="86" spans="1:12" x14ac:dyDescent="0.25">
      <c r="B86" s="178"/>
      <c r="C86" s="14"/>
      <c r="D86" s="15" t="s">
        <v>23</v>
      </c>
      <c r="E86" s="15" t="s">
        <v>24</v>
      </c>
      <c r="F86" s="15" t="s">
        <v>25</v>
      </c>
      <c r="G86" s="15" t="s">
        <v>26</v>
      </c>
      <c r="H86" s="203" t="s">
        <v>27</v>
      </c>
      <c r="I86" s="17"/>
      <c r="J86" s="18"/>
    </row>
    <row r="87" spans="1:12" ht="25.5" customHeight="1" x14ac:dyDescent="0.25">
      <c r="A87" s="152">
        <v>1</v>
      </c>
      <c r="B87" s="178"/>
      <c r="C87" s="25" t="s">
        <v>106</v>
      </c>
      <c r="D87" s="44"/>
      <c r="E87" s="44">
        <v>1</v>
      </c>
      <c r="F87" s="106"/>
      <c r="G87" s="106"/>
      <c r="H87" s="285" t="s">
        <v>198</v>
      </c>
      <c r="I87" s="285"/>
      <c r="J87" s="285"/>
    </row>
    <row r="88" spans="1:12" ht="25.5" customHeight="1" x14ac:dyDescent="0.25">
      <c r="A88" s="152">
        <v>2</v>
      </c>
      <c r="B88" s="178"/>
      <c r="C88" s="25" t="s">
        <v>199</v>
      </c>
      <c r="D88" s="44"/>
      <c r="E88" s="44">
        <v>1</v>
      </c>
      <c r="F88" s="106"/>
      <c r="G88" s="106"/>
      <c r="H88" s="285" t="s">
        <v>200</v>
      </c>
      <c r="I88" s="285"/>
      <c r="J88" s="285"/>
    </row>
    <row r="89" spans="1:12" ht="38.25" customHeight="1" x14ac:dyDescent="0.25">
      <c r="A89" s="152">
        <v>3</v>
      </c>
      <c r="B89" s="178"/>
      <c r="C89" s="108" t="s">
        <v>109</v>
      </c>
      <c r="D89" s="44">
        <v>1</v>
      </c>
      <c r="E89" s="44"/>
      <c r="F89" s="106"/>
      <c r="G89" s="106"/>
      <c r="H89" s="285" t="s">
        <v>110</v>
      </c>
      <c r="I89" s="285"/>
      <c r="J89" s="285"/>
    </row>
    <row r="90" spans="1:12" ht="51" customHeight="1" x14ac:dyDescent="0.25">
      <c r="A90" s="152">
        <v>4</v>
      </c>
      <c r="B90" s="204"/>
      <c r="C90" s="25" t="s">
        <v>201</v>
      </c>
      <c r="D90" s="44"/>
      <c r="E90" s="44">
        <v>1</v>
      </c>
      <c r="F90" s="106"/>
      <c r="G90" s="106"/>
      <c r="H90" s="285" t="s">
        <v>202</v>
      </c>
      <c r="I90" s="285"/>
      <c r="J90" s="285"/>
      <c r="K90" s="107">
        <v>1</v>
      </c>
    </row>
    <row r="91" spans="1:12" s="183" customFormat="1" ht="12.75" customHeight="1" x14ac:dyDescent="0.25">
      <c r="A91" s="180"/>
      <c r="B91" s="335" t="s">
        <v>113</v>
      </c>
      <c r="C91" s="335"/>
      <c r="D91" s="205">
        <f>SUM(D87:D90)</f>
        <v>1</v>
      </c>
      <c r="E91" s="205">
        <f>SUM(E87:E90)</f>
        <v>3</v>
      </c>
      <c r="F91" s="205">
        <f>SUM(F87:F90)</f>
        <v>0</v>
      </c>
      <c r="G91" s="205">
        <f>SUM(G87:G90)</f>
        <v>0</v>
      </c>
      <c r="H91" s="335">
        <f>+D91+E91+F91+G91</f>
        <v>4</v>
      </c>
      <c r="I91" s="335"/>
      <c r="J91" s="335"/>
      <c r="K91" s="182"/>
      <c r="L91" s="182"/>
    </row>
    <row r="92" spans="1:12" ht="41.25" customHeight="1" x14ac:dyDescent="0.25">
      <c r="B92" s="336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336"/>
      <c r="D92" s="336"/>
      <c r="E92" s="336"/>
      <c r="F92" s="336"/>
      <c r="G92" s="336"/>
      <c r="H92" s="336"/>
      <c r="I92" s="336"/>
      <c r="J92" s="336"/>
    </row>
    <row r="93" spans="1:12" ht="12.75" customHeight="1" x14ac:dyDescent="0.25">
      <c r="B93" s="337" t="s">
        <v>115</v>
      </c>
      <c r="C93" s="337"/>
      <c r="D93" s="337"/>
      <c r="E93" s="337"/>
      <c r="F93" s="337"/>
      <c r="G93" s="337"/>
      <c r="H93" s="337"/>
      <c r="I93" s="206">
        <v>0.1</v>
      </c>
      <c r="J93" s="207">
        <f>(D100+F100)*I93/H100</f>
        <v>0.1</v>
      </c>
    </row>
    <row r="94" spans="1:12" ht="12.75" customHeight="1" x14ac:dyDescent="0.25">
      <c r="B94" s="338"/>
      <c r="C94" s="339" t="s">
        <v>116</v>
      </c>
      <c r="D94" s="339" t="s">
        <v>23</v>
      </c>
      <c r="E94" s="339" t="s">
        <v>24</v>
      </c>
      <c r="F94" s="339" t="s">
        <v>25</v>
      </c>
      <c r="G94" s="339" t="s">
        <v>26</v>
      </c>
      <c r="H94" s="340" t="s">
        <v>27</v>
      </c>
      <c r="I94" s="340"/>
      <c r="J94" s="340"/>
    </row>
    <row r="95" spans="1:12" x14ac:dyDescent="0.25">
      <c r="B95" s="338"/>
      <c r="C95" s="339"/>
      <c r="D95" s="339"/>
      <c r="E95" s="339"/>
      <c r="F95" s="339"/>
      <c r="G95" s="339"/>
      <c r="H95" s="340"/>
      <c r="I95" s="340"/>
      <c r="J95" s="340"/>
    </row>
    <row r="96" spans="1:12" s="211" customFormat="1" ht="12.75" customHeight="1" x14ac:dyDescent="0.25">
      <c r="A96" s="208">
        <v>1</v>
      </c>
      <c r="B96" s="338"/>
      <c r="C96" s="114" t="s">
        <v>117</v>
      </c>
      <c r="D96" s="209">
        <v>1</v>
      </c>
      <c r="E96" s="209"/>
      <c r="F96" s="209"/>
      <c r="G96" s="209"/>
      <c r="H96" s="291" t="s">
        <v>118</v>
      </c>
      <c r="I96" s="291"/>
      <c r="J96" s="291"/>
      <c r="K96" s="210"/>
      <c r="L96" s="210"/>
    </row>
    <row r="97" spans="1:12" s="211" customFormat="1" ht="12.75" customHeight="1" x14ac:dyDescent="0.25">
      <c r="A97" s="208">
        <v>2</v>
      </c>
      <c r="B97" s="338"/>
      <c r="C97" s="114" t="s">
        <v>203</v>
      </c>
      <c r="D97" s="209">
        <v>1</v>
      </c>
      <c r="E97" s="209"/>
      <c r="F97" s="209"/>
      <c r="G97" s="209"/>
      <c r="H97" s="291" t="s">
        <v>120</v>
      </c>
      <c r="I97" s="291"/>
      <c r="J97" s="291"/>
      <c r="K97" s="210"/>
      <c r="L97" s="210"/>
    </row>
    <row r="98" spans="1:12" s="211" customFormat="1" ht="12.75" customHeight="1" x14ac:dyDescent="0.25">
      <c r="A98" s="208">
        <v>3</v>
      </c>
      <c r="B98" s="338"/>
      <c r="C98" s="114" t="s">
        <v>121</v>
      </c>
      <c r="D98" s="209"/>
      <c r="E98" s="209"/>
      <c r="F98" s="209">
        <v>1</v>
      </c>
      <c r="G98" s="209"/>
      <c r="H98" s="291" t="s">
        <v>122</v>
      </c>
      <c r="I98" s="291"/>
      <c r="J98" s="291"/>
      <c r="K98" s="210"/>
      <c r="L98" s="210"/>
    </row>
    <row r="99" spans="1:12" s="211" customFormat="1" ht="12.75" customHeight="1" x14ac:dyDescent="0.25">
      <c r="A99" s="208">
        <v>4</v>
      </c>
      <c r="B99" s="338"/>
      <c r="C99" s="114" t="s">
        <v>123</v>
      </c>
      <c r="D99" s="209">
        <v>1</v>
      </c>
      <c r="E99" s="209"/>
      <c r="F99" s="209"/>
      <c r="G99" s="209"/>
      <c r="H99" s="291" t="s">
        <v>118</v>
      </c>
      <c r="I99" s="291"/>
      <c r="J99" s="291"/>
      <c r="K99" s="210"/>
      <c r="L99" s="210"/>
    </row>
    <row r="100" spans="1:12" s="183" customFormat="1" ht="12.75" x14ac:dyDescent="0.25">
      <c r="A100" s="180"/>
      <c r="B100" s="320" t="s">
        <v>124</v>
      </c>
      <c r="C100" s="320"/>
      <c r="D100" s="205">
        <f>SUM(D96:D99)</f>
        <v>3</v>
      </c>
      <c r="E100" s="205">
        <f>SUM(E96:E99)</f>
        <v>0</v>
      </c>
      <c r="F100" s="205">
        <f>SUM(F96:F99)</f>
        <v>1</v>
      </c>
      <c r="G100" s="205">
        <f>SUM(G96:G99)</f>
        <v>0</v>
      </c>
      <c r="H100" s="341">
        <f>+D100+E100+F100+G100</f>
        <v>4</v>
      </c>
      <c r="I100" s="341"/>
      <c r="J100" s="341"/>
      <c r="K100" s="182"/>
      <c r="L100" s="182"/>
    </row>
    <row r="101" spans="1:12" ht="51.75" customHeight="1" x14ac:dyDescent="0.25">
      <c r="B101" s="269"/>
      <c r="C101" s="269"/>
      <c r="D101" s="269"/>
      <c r="E101" s="269"/>
      <c r="F101" s="269"/>
      <c r="G101" s="269"/>
      <c r="H101" s="269"/>
      <c r="I101" s="269"/>
      <c r="J101" s="269"/>
    </row>
    <row r="102" spans="1:12" x14ac:dyDescent="0.25">
      <c r="B102" s="342" t="s">
        <v>125</v>
      </c>
      <c r="C102" s="342"/>
      <c r="D102" s="342"/>
      <c r="E102" s="342"/>
      <c r="F102" s="342"/>
      <c r="G102" s="342"/>
      <c r="H102" s="342"/>
      <c r="I102" s="212">
        <v>0.05</v>
      </c>
      <c r="J102" s="213">
        <f>(D108+F108)*I102/H108</f>
        <v>1.2500000000000001E-2</v>
      </c>
    </row>
    <row r="103" spans="1:12" x14ac:dyDescent="0.25">
      <c r="B103" s="214"/>
      <c r="C103" s="215"/>
      <c r="D103" s="163" t="s">
        <v>23</v>
      </c>
      <c r="E103" s="163" t="s">
        <v>24</v>
      </c>
      <c r="F103" s="163" t="s">
        <v>25</v>
      </c>
      <c r="G103" s="163" t="s">
        <v>26</v>
      </c>
      <c r="H103" s="343" t="s">
        <v>27</v>
      </c>
      <c r="I103" s="343"/>
      <c r="J103" s="343"/>
    </row>
    <row r="104" spans="1:12" ht="38.25" customHeight="1" x14ac:dyDescent="0.25">
      <c r="A104" s="152">
        <v>1</v>
      </c>
      <c r="B104" s="214"/>
      <c r="C104" s="25" t="s">
        <v>204</v>
      </c>
      <c r="D104" s="21"/>
      <c r="E104" s="216">
        <v>1</v>
      </c>
      <c r="F104" s="106"/>
      <c r="G104" s="106"/>
      <c r="H104" s="295" t="s">
        <v>205</v>
      </c>
      <c r="I104" s="295"/>
      <c r="J104" s="295"/>
    </row>
    <row r="105" spans="1:12" ht="51" customHeight="1" x14ac:dyDescent="0.25">
      <c r="A105" s="152">
        <v>2</v>
      </c>
      <c r="B105" s="214"/>
      <c r="C105" s="25" t="s">
        <v>206</v>
      </c>
      <c r="D105" s="21"/>
      <c r="E105" s="216">
        <v>1</v>
      </c>
      <c r="F105" s="106"/>
      <c r="G105" s="106"/>
      <c r="H105" s="295" t="s">
        <v>207</v>
      </c>
      <c r="I105" s="295"/>
      <c r="J105" s="295"/>
    </row>
    <row r="106" spans="1:12" s="211" customFormat="1" ht="25.5" customHeight="1" x14ac:dyDescent="0.2">
      <c r="A106" s="152">
        <v>3</v>
      </c>
      <c r="B106" s="217"/>
      <c r="C106" s="218" t="s">
        <v>208</v>
      </c>
      <c r="D106" s="219"/>
      <c r="E106" s="216">
        <v>1</v>
      </c>
      <c r="F106" s="219"/>
      <c r="G106" s="219"/>
      <c r="H106" s="296" t="s">
        <v>130</v>
      </c>
      <c r="I106" s="296"/>
      <c r="J106" s="296"/>
      <c r="K106" s="210"/>
      <c r="L106" s="210"/>
    </row>
    <row r="107" spans="1:12" ht="38.25" customHeight="1" x14ac:dyDescent="0.25">
      <c r="A107" s="152">
        <v>4</v>
      </c>
      <c r="B107" s="220"/>
      <c r="C107" s="25" t="s">
        <v>209</v>
      </c>
      <c r="D107" s="106">
        <v>1</v>
      </c>
      <c r="E107" s="216"/>
      <c r="F107" s="106"/>
      <c r="G107" s="106"/>
      <c r="H107" s="295" t="s">
        <v>225</v>
      </c>
      <c r="I107" s="295"/>
      <c r="J107" s="295"/>
    </row>
    <row r="108" spans="1:12" s="183" customFormat="1" ht="12.75" x14ac:dyDescent="0.2">
      <c r="A108" s="221"/>
      <c r="B108" s="320" t="s">
        <v>133</v>
      </c>
      <c r="C108" s="320"/>
      <c r="D108" s="205">
        <f>SUM(D104:D107)</f>
        <v>1</v>
      </c>
      <c r="E108" s="205">
        <f>SUM(E104:E107)</f>
        <v>3</v>
      </c>
      <c r="F108" s="205">
        <f>SUM(F104:F107)</f>
        <v>0</v>
      </c>
      <c r="G108" s="205">
        <f>SUM(G104:G107)</f>
        <v>0</v>
      </c>
      <c r="H108" s="335">
        <f>+D108+E108+F108+G108</f>
        <v>4</v>
      </c>
      <c r="I108" s="335"/>
      <c r="J108" s="335"/>
      <c r="K108" s="182"/>
      <c r="L108" s="182"/>
    </row>
    <row r="109" spans="1:12" x14ac:dyDescent="0.25">
      <c r="B109" s="269">
        <f>+' SALUD VISU LCH IPS'!B110:J110</f>
        <v>0</v>
      </c>
      <c r="C109" s="269"/>
      <c r="D109" s="269"/>
      <c r="E109" s="269"/>
      <c r="F109" s="269"/>
      <c r="G109" s="269"/>
      <c r="H109" s="269"/>
      <c r="I109" s="269"/>
      <c r="J109" s="269"/>
    </row>
    <row r="110" spans="1:12" x14ac:dyDescent="0.25">
      <c r="B110" s="342" t="s">
        <v>134</v>
      </c>
      <c r="C110" s="342"/>
      <c r="D110" s="342"/>
      <c r="E110" s="342"/>
      <c r="F110" s="342"/>
      <c r="G110" s="342"/>
      <c r="H110" s="342"/>
      <c r="I110" s="212">
        <v>0.1</v>
      </c>
      <c r="J110" s="213">
        <f>(D118+F118)*I110/H118</f>
        <v>0.10000000000000002</v>
      </c>
    </row>
    <row r="111" spans="1:12" x14ac:dyDescent="0.25">
      <c r="B111" s="214"/>
      <c r="C111" s="215"/>
      <c r="D111" s="163" t="s">
        <v>23</v>
      </c>
      <c r="E111" s="163" t="s">
        <v>24</v>
      </c>
      <c r="F111" s="163" t="s">
        <v>25</v>
      </c>
      <c r="G111" s="163" t="s">
        <v>26</v>
      </c>
      <c r="H111" s="343" t="s">
        <v>27</v>
      </c>
      <c r="I111" s="343"/>
      <c r="J111" s="343"/>
    </row>
    <row r="112" spans="1:12" s="211" customFormat="1" ht="43.5" customHeight="1" x14ac:dyDescent="0.25">
      <c r="A112" s="208">
        <v>1</v>
      </c>
      <c r="B112" s="217"/>
      <c r="C112" s="222" t="s">
        <v>210</v>
      </c>
      <c r="D112" s="101">
        <v>1</v>
      </c>
      <c r="E112" s="101"/>
      <c r="F112" s="101"/>
      <c r="G112" s="101"/>
      <c r="H112" s="297" t="s">
        <v>219</v>
      </c>
      <c r="I112" s="297"/>
      <c r="J112" s="297"/>
      <c r="K112" s="210"/>
      <c r="L112" s="210"/>
    </row>
    <row r="113" spans="1:12" s="211" customFormat="1" ht="63.75" customHeight="1" x14ac:dyDescent="0.25">
      <c r="A113" s="208">
        <v>2</v>
      </c>
      <c r="B113" s="217"/>
      <c r="C113" s="40" t="s">
        <v>211</v>
      </c>
      <c r="D113" s="101">
        <v>1</v>
      </c>
      <c r="E113" s="101"/>
      <c r="F113" s="101"/>
      <c r="G113" s="101"/>
      <c r="H113" s="297" t="s">
        <v>138</v>
      </c>
      <c r="I113" s="297"/>
      <c r="J113" s="297"/>
      <c r="K113" s="210"/>
      <c r="L113" s="210"/>
    </row>
    <row r="114" spans="1:12" s="211" customFormat="1" ht="38.25" customHeight="1" x14ac:dyDescent="0.25">
      <c r="A114" s="208">
        <v>3</v>
      </c>
      <c r="B114" s="223"/>
      <c r="C114" s="224" t="s">
        <v>212</v>
      </c>
      <c r="D114" s="101">
        <v>1</v>
      </c>
      <c r="E114" s="101"/>
      <c r="F114" s="101"/>
      <c r="G114" s="101"/>
      <c r="H114" s="297" t="s">
        <v>138</v>
      </c>
      <c r="I114" s="297"/>
      <c r="J114" s="297"/>
      <c r="K114" s="210"/>
      <c r="L114" s="210"/>
    </row>
    <row r="115" spans="1:12" s="211" customFormat="1" ht="76.5" customHeight="1" x14ac:dyDescent="0.25">
      <c r="A115" s="208">
        <v>4</v>
      </c>
      <c r="B115" s="223"/>
      <c r="C115" s="224" t="s">
        <v>213</v>
      </c>
      <c r="D115" s="101">
        <v>1</v>
      </c>
      <c r="E115" s="101"/>
      <c r="F115" s="101"/>
      <c r="G115" s="101"/>
      <c r="H115" s="297" t="s">
        <v>138</v>
      </c>
      <c r="I115" s="297"/>
      <c r="J115" s="297"/>
      <c r="K115" s="210"/>
      <c r="L115" s="210"/>
    </row>
    <row r="116" spans="1:12" s="211" customFormat="1" ht="39.75" customHeight="1" x14ac:dyDescent="0.25">
      <c r="A116" s="208">
        <v>5</v>
      </c>
      <c r="B116" s="223"/>
      <c r="C116" s="224" t="s">
        <v>214</v>
      </c>
      <c r="D116" s="101">
        <v>1</v>
      </c>
      <c r="E116" s="101"/>
      <c r="F116" s="101"/>
      <c r="G116" s="101"/>
      <c r="H116" s="297" t="s">
        <v>138</v>
      </c>
      <c r="I116" s="297"/>
      <c r="J116" s="297"/>
      <c r="K116" s="210"/>
      <c r="L116" s="210"/>
    </row>
    <row r="117" spans="1:12" s="211" customFormat="1" ht="25.5" customHeight="1" x14ac:dyDescent="0.25">
      <c r="A117" s="208">
        <v>6</v>
      </c>
      <c r="B117" s="223"/>
      <c r="C117" s="224" t="s">
        <v>215</v>
      </c>
      <c r="D117" s="101">
        <v>1</v>
      </c>
      <c r="E117" s="101"/>
      <c r="F117" s="101"/>
      <c r="G117" s="101"/>
      <c r="H117" s="297" t="s">
        <v>138</v>
      </c>
      <c r="I117" s="297"/>
      <c r="J117" s="297"/>
      <c r="K117" s="210"/>
      <c r="L117" s="210"/>
    </row>
    <row r="118" spans="1:12" s="183" customFormat="1" ht="12.75" x14ac:dyDescent="0.25">
      <c r="A118" s="180"/>
      <c r="B118" s="320" t="s">
        <v>133</v>
      </c>
      <c r="C118" s="320"/>
      <c r="D118" s="205">
        <f>SUM(D112:D117)</f>
        <v>6</v>
      </c>
      <c r="E118" s="205">
        <f>SUM(E112:E116)</f>
        <v>0</v>
      </c>
      <c r="F118" s="205">
        <f>SUM(F112:F116)</f>
        <v>0</v>
      </c>
      <c r="G118" s="205">
        <f>SUM(G112:G116)</f>
        <v>0</v>
      </c>
      <c r="H118" s="335">
        <f>+D118+E118+F118+G118</f>
        <v>6</v>
      </c>
      <c r="I118" s="335"/>
      <c r="J118" s="335"/>
      <c r="K118" s="182"/>
      <c r="L118" s="182"/>
    </row>
    <row r="119" spans="1:12" x14ac:dyDescent="0.25">
      <c r="B119" s="269" t="str">
        <f>+' SALUD VISU LCH IPS'!B120:J120</f>
        <v xml:space="preserve">SE REALIZA POR PARTE ADMINISTRATIVA SOCIALIZACION EN GENERAL, NO SE CUENTA CON CAPACITACION CONTINUADA </v>
      </c>
      <c r="C119" s="269"/>
      <c r="D119" s="269"/>
      <c r="E119" s="269"/>
      <c r="F119" s="269"/>
      <c r="G119" s="269"/>
      <c r="H119" s="269"/>
      <c r="I119" s="269"/>
      <c r="J119" s="269"/>
    </row>
    <row r="120" spans="1:12" x14ac:dyDescent="0.25">
      <c r="B120" s="307" t="s">
        <v>145</v>
      </c>
      <c r="C120" s="307"/>
      <c r="D120" s="307"/>
      <c r="E120" s="307"/>
      <c r="F120" s="307"/>
      <c r="G120" s="307"/>
      <c r="H120" s="307"/>
      <c r="I120" s="307"/>
      <c r="J120" s="307"/>
    </row>
    <row r="121" spans="1:12" x14ac:dyDescent="0.25">
      <c r="B121" s="225" t="str">
        <f>+' SALUD VISU LCH IPS'!B122</f>
        <v xml:space="preserve">Secretaria de  Salud Publica y Seguridad Social </v>
      </c>
      <c r="C121" s="226"/>
      <c r="D121" s="344" t="str">
        <f>+' SALUD VISU LCH IPS'!D122:J122</f>
        <v xml:space="preserve">Institución:  IPS PYP   </v>
      </c>
      <c r="E121" s="344"/>
      <c r="F121" s="344"/>
      <c r="G121" s="344"/>
      <c r="H121" s="344"/>
      <c r="I121" s="344"/>
      <c r="J121" s="344"/>
    </row>
    <row r="122" spans="1:12" x14ac:dyDescent="0.25">
      <c r="B122" s="225" t="str">
        <f>+' SALUD VISU LCH IPS'!B123</f>
        <v>Nombre: GUSTAVO A GOMEZ M</v>
      </c>
      <c r="C122" s="226"/>
      <c r="D122" s="344" t="str">
        <f>+' SALUD VISU LCH IPS'!D123:J123</f>
        <v xml:space="preserve">Nombre:  </v>
      </c>
      <c r="E122" s="344"/>
      <c r="F122" s="344"/>
      <c r="G122" s="344"/>
      <c r="H122" s="344"/>
      <c r="I122" s="344"/>
      <c r="J122" s="344"/>
    </row>
    <row r="123" spans="1:12" x14ac:dyDescent="0.25">
      <c r="B123" s="225" t="str">
        <f>+' SALUD VISU LCH IPS'!B124</f>
        <v>Cargo: REFERENTE SALUD VIS Y AUDI</v>
      </c>
      <c r="C123" s="226"/>
      <c r="D123" s="344" t="str">
        <f>+' SALUD VISU LCH IPS'!D124:J124</f>
        <v xml:space="preserve">Cargo: </v>
      </c>
      <c r="E123" s="344"/>
      <c r="F123" s="344"/>
      <c r="G123" s="344"/>
      <c r="H123" s="344"/>
      <c r="I123" s="344"/>
      <c r="J123" s="344"/>
    </row>
    <row r="124" spans="1:12" x14ac:dyDescent="0.25">
      <c r="B124" s="225" t="str">
        <f>+' SALUD VISU LCH IPS'!B125</f>
        <v>Cedula: 9872356</v>
      </c>
      <c r="C124" s="227"/>
      <c r="D124" s="344" t="str">
        <f>+' SALUD VISU LCH IPS'!D125:J125</f>
        <v xml:space="preserve">Cedula:  </v>
      </c>
      <c r="E124" s="344"/>
      <c r="F124" s="344"/>
      <c r="G124" s="344"/>
      <c r="H124" s="344"/>
      <c r="I124" s="344"/>
      <c r="J124" s="344"/>
    </row>
    <row r="125" spans="1:12" x14ac:dyDescent="0.25">
      <c r="B125" s="228"/>
      <c r="C125" s="299" t="s">
        <v>154</v>
      </c>
      <c r="D125" s="299"/>
      <c r="E125" s="299"/>
      <c r="F125" s="299"/>
      <c r="G125" s="299"/>
      <c r="H125" s="299"/>
      <c r="I125" s="299"/>
      <c r="J125" s="299"/>
      <c r="K125" s="299"/>
      <c r="L125" s="229"/>
    </row>
    <row r="126" spans="1:12" x14ac:dyDescent="0.25">
      <c r="B126" s="230"/>
      <c r="C126" s="231" t="str">
        <f>+B7</f>
        <v>LISTA DE CHEQUEO SALUD AUDITIVA</v>
      </c>
      <c r="D126" s="231"/>
      <c r="E126" s="231"/>
      <c r="F126" s="231"/>
      <c r="G126" s="231"/>
      <c r="H126" s="232"/>
      <c r="I126" s="232"/>
      <c r="J126" s="232"/>
      <c r="K126" s="233"/>
      <c r="L126" s="233"/>
    </row>
    <row r="127" spans="1:12" ht="76.5" x14ac:dyDescent="0.25">
      <c r="C127" s="234" t="s">
        <v>155</v>
      </c>
      <c r="D127" s="235" t="s">
        <v>156</v>
      </c>
      <c r="E127" s="234" t="s">
        <v>157</v>
      </c>
      <c r="F127" s="234" t="s">
        <v>158</v>
      </c>
      <c r="G127" s="234" t="s">
        <v>23</v>
      </c>
      <c r="H127" s="234" t="s">
        <v>24</v>
      </c>
      <c r="I127" s="234" t="s">
        <v>25</v>
      </c>
      <c r="J127" s="234" t="s">
        <v>26</v>
      </c>
      <c r="K127" s="235" t="s">
        <v>159</v>
      </c>
      <c r="L127" s="235" t="s">
        <v>160</v>
      </c>
    </row>
    <row r="128" spans="1:12" x14ac:dyDescent="0.25">
      <c r="C128" s="44" t="str">
        <f>+B17</f>
        <v>1. CAPACIDAD INSTALADA Y RED</v>
      </c>
      <c r="D128" s="146">
        <f ca="1">D128:L137=+A26</f>
        <v>0</v>
      </c>
      <c r="E128" s="236"/>
      <c r="F128" s="236"/>
      <c r="G128" s="146"/>
      <c r="H128" s="146"/>
      <c r="I128" s="146"/>
      <c r="J128" s="146"/>
      <c r="K128" s="237"/>
      <c r="L128" s="149"/>
    </row>
    <row r="129" spans="3:15" x14ac:dyDescent="0.25">
      <c r="C129" s="44" t="str">
        <f>+B29</f>
        <v xml:space="preserve">2. COBERTURAS  DT, PE E INDICADORES PROPIOS DEL PROGRAMA </v>
      </c>
      <c r="D129" s="238">
        <f>+A43</f>
        <v>12</v>
      </c>
      <c r="E129" s="236"/>
      <c r="F129" s="236"/>
      <c r="G129" s="146"/>
      <c r="H129" s="146"/>
      <c r="I129" s="146"/>
      <c r="J129" s="146"/>
      <c r="K129" s="237"/>
      <c r="L129" s="149"/>
    </row>
    <row r="130" spans="3:15" x14ac:dyDescent="0.25">
      <c r="C130" s="44" t="str">
        <f>+B46</f>
        <v>3. DEMANDA INDUCIDA</v>
      </c>
      <c r="D130" s="238">
        <f>+A51</f>
        <v>4</v>
      </c>
      <c r="E130" s="236"/>
      <c r="F130" s="236"/>
      <c r="G130" s="146"/>
      <c r="H130" s="146"/>
      <c r="I130" s="146"/>
      <c r="J130" s="146"/>
      <c r="K130" s="237"/>
      <c r="L130" s="149"/>
    </row>
    <row r="131" spans="3:15" x14ac:dyDescent="0.25">
      <c r="C131" s="44" t="str">
        <f>+B54</f>
        <v xml:space="preserve">4.CARACTERIZACIÓN POBLACIONAL </v>
      </c>
      <c r="D131" s="238">
        <f>+A54</f>
        <v>1</v>
      </c>
      <c r="E131" s="236"/>
      <c r="F131" s="236"/>
      <c r="G131" s="146"/>
      <c r="H131" s="146"/>
      <c r="I131" s="146"/>
      <c r="J131" s="146"/>
      <c r="K131" s="237"/>
      <c r="L131" s="149"/>
    </row>
    <row r="132" spans="3:15" x14ac:dyDescent="0.25">
      <c r="C132" s="44" t="str">
        <f>+B73</f>
        <v xml:space="preserve">5.   ATENCION A POBLACIONES CON ENFOQUE DIFERENCIAL </v>
      </c>
      <c r="D132" s="238">
        <f>+A81</f>
        <v>7</v>
      </c>
      <c r="E132" s="236"/>
      <c r="F132" s="236"/>
      <c r="G132" s="146"/>
      <c r="H132" s="146"/>
      <c r="I132" s="146"/>
      <c r="J132" s="146"/>
      <c r="K132" s="237"/>
      <c r="L132" s="150"/>
    </row>
    <row r="133" spans="3:15" x14ac:dyDescent="0.25">
      <c r="C133" s="44" t="str">
        <f>+B85</f>
        <v>6. ACCESIBILIDAD</v>
      </c>
      <c r="D133" s="238">
        <f>+A90</f>
        <v>4</v>
      </c>
      <c r="E133" s="236"/>
      <c r="F133" s="236"/>
      <c r="G133" s="146"/>
      <c r="H133" s="146"/>
      <c r="I133" s="146"/>
      <c r="J133" s="146"/>
      <c r="K133" s="237"/>
      <c r="L133" s="149"/>
    </row>
    <row r="134" spans="3:15" x14ac:dyDescent="0.25">
      <c r="C134" s="44" t="str">
        <f>+B93</f>
        <v>7. OPORTUNIDAD</v>
      </c>
      <c r="D134" s="238">
        <f>+A99</f>
        <v>4</v>
      </c>
      <c r="E134" s="236"/>
      <c r="F134" s="236"/>
      <c r="G134" s="146"/>
      <c r="H134" s="146"/>
      <c r="I134" s="146"/>
      <c r="J134" s="146"/>
      <c r="K134" s="237"/>
      <c r="L134" s="149"/>
    </row>
    <row r="135" spans="3:15" x14ac:dyDescent="0.25">
      <c r="C135" s="44" t="str">
        <f>+B102</f>
        <v>8. SEGURIDAD</v>
      </c>
      <c r="D135" s="238">
        <f>+A107</f>
        <v>4</v>
      </c>
      <c r="E135" s="236"/>
      <c r="F135" s="236"/>
      <c r="G135" s="146"/>
      <c r="H135" s="146"/>
      <c r="I135" s="146"/>
      <c r="J135" s="146"/>
      <c r="K135" s="237"/>
      <c r="L135" s="149"/>
    </row>
    <row r="136" spans="3:15" x14ac:dyDescent="0.25">
      <c r="C136" s="44" t="str">
        <f>+B110</f>
        <v>9.PERTINENCIA</v>
      </c>
      <c r="D136" s="238">
        <f>+A117</f>
        <v>6</v>
      </c>
      <c r="E136" s="236"/>
      <c r="F136" s="236"/>
      <c r="G136" s="146"/>
      <c r="H136" s="146"/>
      <c r="I136" s="146"/>
      <c r="J136" s="146"/>
      <c r="K136" s="237"/>
      <c r="L136" s="149"/>
    </row>
    <row r="137" spans="3:15" x14ac:dyDescent="0.25">
      <c r="C137" s="44" t="s">
        <v>43</v>
      </c>
      <c r="D137" s="238">
        <f t="shared" ref="D137:J137" ca="1" si="0">SUM(D128:D136)</f>
        <v>50</v>
      </c>
      <c r="E137" s="151">
        <f t="shared" si="0"/>
        <v>0</v>
      </c>
      <c r="F137" s="165">
        <f t="shared" si="0"/>
        <v>0</v>
      </c>
      <c r="G137" s="146">
        <f t="shared" si="0"/>
        <v>0</v>
      </c>
      <c r="H137" s="146">
        <f t="shared" si="0"/>
        <v>0</v>
      </c>
      <c r="I137" s="146">
        <f t="shared" si="0"/>
        <v>0</v>
      </c>
      <c r="J137" s="146">
        <f t="shared" si="0"/>
        <v>0</v>
      </c>
      <c r="K137" s="19"/>
      <c r="L137" s="19"/>
      <c r="O137" s="153" t="s">
        <v>163</v>
      </c>
    </row>
  </sheetData>
  <mergeCells count="152">
    <mergeCell ref="D124:J124"/>
    <mergeCell ref="C125:K125"/>
    <mergeCell ref="H116:J116"/>
    <mergeCell ref="H117:J117"/>
    <mergeCell ref="B118:C118"/>
    <mergeCell ref="H118:J118"/>
    <mergeCell ref="B119:J119"/>
    <mergeCell ref="B120:J120"/>
    <mergeCell ref="D121:J121"/>
    <mergeCell ref="D122:J122"/>
    <mergeCell ref="D123:J123"/>
    <mergeCell ref="B108:C108"/>
    <mergeCell ref="H108:J108"/>
    <mergeCell ref="B109:J109"/>
    <mergeCell ref="B110:H110"/>
    <mergeCell ref="H111:J111"/>
    <mergeCell ref="H112:J112"/>
    <mergeCell ref="H113:J113"/>
    <mergeCell ref="H114:J114"/>
    <mergeCell ref="H115:J115"/>
    <mergeCell ref="B100:C100"/>
    <mergeCell ref="H100:J100"/>
    <mergeCell ref="B101:J101"/>
    <mergeCell ref="B102:H102"/>
    <mergeCell ref="H103:J103"/>
    <mergeCell ref="H104:J104"/>
    <mergeCell ref="H105:J105"/>
    <mergeCell ref="H106:J106"/>
    <mergeCell ref="H107:J107"/>
    <mergeCell ref="B92:J92"/>
    <mergeCell ref="B93:H93"/>
    <mergeCell ref="B94:B99"/>
    <mergeCell ref="C94:C95"/>
    <mergeCell ref="D94:D95"/>
    <mergeCell ref="E94:E95"/>
    <mergeCell ref="F94:F95"/>
    <mergeCell ref="G94:G95"/>
    <mergeCell ref="H94:J94"/>
    <mergeCell ref="H95:J95"/>
    <mergeCell ref="H96:J96"/>
    <mergeCell ref="H97:J97"/>
    <mergeCell ref="H98:J98"/>
    <mergeCell ref="H99:J99"/>
    <mergeCell ref="B83:J83"/>
    <mergeCell ref="B84:J84"/>
    <mergeCell ref="B85:H85"/>
    <mergeCell ref="H87:J87"/>
    <mergeCell ref="H88:J88"/>
    <mergeCell ref="H89:J89"/>
    <mergeCell ref="H90:J90"/>
    <mergeCell ref="B91:C91"/>
    <mergeCell ref="H91:J91"/>
    <mergeCell ref="H76:J76"/>
    <mergeCell ref="H77:J77"/>
    <mergeCell ref="H78:J78"/>
    <mergeCell ref="B79:B81"/>
    <mergeCell ref="H79:J79"/>
    <mergeCell ref="H80:J80"/>
    <mergeCell ref="H81:J81"/>
    <mergeCell ref="B82:C82"/>
    <mergeCell ref="H82:J82"/>
    <mergeCell ref="C68:G68"/>
    <mergeCell ref="H68:I68"/>
    <mergeCell ref="B69:C70"/>
    <mergeCell ref="H70:J70"/>
    <mergeCell ref="B71:J71"/>
    <mergeCell ref="B72:J72"/>
    <mergeCell ref="B73:H73"/>
    <mergeCell ref="H74:J74"/>
    <mergeCell ref="H75:J75"/>
    <mergeCell ref="D63:G63"/>
    <mergeCell ref="I63:J63"/>
    <mergeCell ref="D64:G64"/>
    <mergeCell ref="I64:J64"/>
    <mergeCell ref="D65:G65"/>
    <mergeCell ref="I65:J65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I60:J60"/>
    <mergeCell ref="D61:G61"/>
    <mergeCell ref="I61:J61"/>
    <mergeCell ref="D62:G62"/>
    <mergeCell ref="I62:J62"/>
    <mergeCell ref="B52:C52"/>
    <mergeCell ref="H52:J52"/>
    <mergeCell ref="B53:J53"/>
    <mergeCell ref="B54:H54"/>
    <mergeCell ref="D55:G55"/>
    <mergeCell ref="D56:G56"/>
    <mergeCell ref="I56:J56"/>
    <mergeCell ref="D57:G57"/>
    <mergeCell ref="I57:J57"/>
    <mergeCell ref="B44:C44"/>
    <mergeCell ref="H44:J44"/>
    <mergeCell ref="B45:J45"/>
    <mergeCell ref="B46:H46"/>
    <mergeCell ref="H47:J47"/>
    <mergeCell ref="H48:J48"/>
    <mergeCell ref="H49:J49"/>
    <mergeCell ref="H50:J50"/>
    <mergeCell ref="H51:J51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H27:J27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B17:H17"/>
    <mergeCell ref="B19:B22"/>
    <mergeCell ref="H19:J19"/>
    <mergeCell ref="H20:J20"/>
    <mergeCell ref="H21:J21"/>
    <mergeCell ref="H22:J22"/>
    <mergeCell ref="B23:B26"/>
    <mergeCell ref="H23:J23"/>
    <mergeCell ref="H24:J24"/>
    <mergeCell ref="H25:J25"/>
    <mergeCell ref="H26:J26"/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</mergeCells>
  <conditionalFormatting sqref="H91:J91">
    <cfRule type="cellIs" dxfId="15" priority="2" operator="notEqual">
      <formula>#REF!</formula>
    </cfRule>
  </conditionalFormatting>
  <conditionalFormatting sqref="H100:J100">
    <cfRule type="cellIs" dxfId="14" priority="3" operator="notEqual">
      <formula>#REF!</formula>
    </cfRule>
  </conditionalFormatting>
  <conditionalFormatting sqref="J17">
    <cfRule type="cellIs" dxfId="13" priority="4" operator="lessThan">
      <formula>$I$17</formula>
    </cfRule>
  </conditionalFormatting>
  <conditionalFormatting sqref="H27:J27">
    <cfRule type="cellIs" dxfId="12" priority="5" operator="notEqual">
      <formula>#REF!</formula>
    </cfRule>
  </conditionalFormatting>
  <conditionalFormatting sqref="H44:J44">
    <cfRule type="cellIs" dxfId="11" priority="6" operator="notEqual">
      <formula>#REF!</formula>
    </cfRule>
  </conditionalFormatting>
  <conditionalFormatting sqref="H52:J52">
    <cfRule type="cellIs" dxfId="10" priority="7" operator="notEqual">
      <formula>#REF!</formula>
    </cfRule>
  </conditionalFormatting>
  <conditionalFormatting sqref="H70:J70">
    <cfRule type="cellIs" dxfId="9" priority="8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10" operator="notEqual">
      <formula>#REF!</formula>
    </cfRule>
  </conditionalFormatting>
  <conditionalFormatting sqref="J46">
    <cfRule type="cellIs" dxfId="6" priority="11" operator="lessThan">
      <formula>$I$46</formula>
    </cfRule>
  </conditionalFormatting>
  <conditionalFormatting sqref="J54">
    <cfRule type="cellIs" dxfId="5" priority="12" operator="lessThan">
      <formula>$I$54</formula>
    </cfRule>
  </conditionalFormatting>
  <conditionalFormatting sqref="J85">
    <cfRule type="cellIs" dxfId="4" priority="13" operator="lessThan">
      <formula>$I$85</formula>
    </cfRule>
  </conditionalFormatting>
  <conditionalFormatting sqref="J93">
    <cfRule type="cellIs" dxfId="3" priority="14" operator="lessThan">
      <formula>$I$93</formula>
    </cfRule>
  </conditionalFormatting>
  <conditionalFormatting sqref="J102">
    <cfRule type="cellIs" dxfId="2" priority="15" operator="lessThan">
      <formula>$I$102</formula>
    </cfRule>
  </conditionalFormatting>
  <conditionalFormatting sqref="J110">
    <cfRule type="cellIs" dxfId="1" priority="16" operator="lessThan">
      <formula>$I$110</formula>
    </cfRule>
  </conditionalFormatting>
  <conditionalFormatting sqref="J29">
    <cfRule type="cellIs" dxfId="0" priority="17" operator="lessThan">
      <formula>$I$29</formula>
    </cfRule>
  </conditionalFormatting>
  <dataValidations count="3">
    <dataValidation type="whole" operator="notEqual" showInputMessage="1" showErrorMessage="1" sqref="D91:G91 IP91:IS91 SL91:SO91 ACH91:ACK91 AMD91:AMG91">
      <formula1>1</formula1>
      <formula2>0</formula2>
    </dataValidation>
    <dataValidation type="whole" operator="equal" showInputMessage="1" showErrorMessage="1" sqref="D19:G26 IP19:IS27 SL19:SO27 ACH19:ACK27 AMD19:AMG27 AMD111:AMG112 IP31:IS51 SL31:SO51 ACH31:ACK51 AMD31:AMG51 D46:G46 D48:G51 D69:G70 IP69:IS69 SL69:SO69 ACH69:ACK69 AMD69:AMG69 D73:G78 IP73:IS80 SL73:SO80 ACH73:ACK80 AMD73:AMG80 E79:G81 D85:G89 IP85:IS89 SL85:SO89 ACH85:ACK89 AMD85:AMG89 D102:G105 IP102:IS108 SL102:SO108 ACH102:ACK108 AMD102:AMG108 D111:G117 IP111:IS112 SL111:SO112 ACH111:ACK112 D31:G43">
      <formula1>1</formula1>
      <formula2>0</formula2>
    </dataValidation>
    <dataValidation type="whole" operator="equal" allowBlank="1" showInputMessage="1" showErrorMessage="1" sqref="D96:G99 IP96:IS99 SL96:SO99 ACH96:ACK99 AMD96:AMG99">
      <formula1>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vallejo</dc:creator>
  <dc:description/>
  <cp:lastModifiedBy>angela vallejo</cp:lastModifiedBy>
  <cp:revision>3</cp:revision>
  <dcterms:created xsi:type="dcterms:W3CDTF">2015-06-05T18:19:34Z</dcterms:created>
  <dcterms:modified xsi:type="dcterms:W3CDTF">2021-11-26T21:46:03Z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