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iaGómezMárquez\Desktop\INFORME 9\2. ALCANCE VISITAS IPS\10. SA VI AU  LCH 2 IPS UI SAN CAMILO\"/>
    </mc:Choice>
  </mc:AlternateContent>
  <bookViews>
    <workbookView xWindow="0" yWindow="0" windowWidth="20490" windowHeight="6720" tabRatio="500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0" i="1" l="1"/>
  <c r="K131" i="1"/>
  <c r="K132" i="1"/>
  <c r="K133" i="1"/>
  <c r="K134" i="1"/>
  <c r="K135" i="1"/>
  <c r="K136" i="1"/>
  <c r="K137" i="1"/>
  <c r="K138" i="1"/>
  <c r="J136" i="2" l="1"/>
  <c r="I136" i="2"/>
  <c r="E136" i="2"/>
  <c r="D136" i="2"/>
  <c r="C136" i="2"/>
  <c r="K135" i="2"/>
  <c r="E135" i="2"/>
  <c r="D135" i="2"/>
  <c r="C135" i="2"/>
  <c r="K134" i="2"/>
  <c r="E134" i="2"/>
  <c r="D134" i="2"/>
  <c r="C134" i="2"/>
  <c r="G133" i="2"/>
  <c r="E133" i="2"/>
  <c r="D133" i="2"/>
  <c r="D137" i="2" s="1"/>
  <c r="C133" i="2"/>
  <c r="G132" i="2"/>
  <c r="E132" i="2"/>
  <c r="D132" i="2"/>
  <c r="C132" i="2"/>
  <c r="K131" i="2"/>
  <c r="J131" i="2"/>
  <c r="I131" i="2"/>
  <c r="H131" i="2"/>
  <c r="G131" i="2"/>
  <c r="F131" i="2"/>
  <c r="E131" i="2"/>
  <c r="D131" i="2"/>
  <c r="C131" i="2"/>
  <c r="D130" i="2"/>
  <c r="C130" i="2"/>
  <c r="J129" i="2"/>
  <c r="I129" i="2"/>
  <c r="E129" i="2"/>
  <c r="D129" i="2"/>
  <c r="C129" i="2"/>
  <c r="K128" i="2"/>
  <c r="J128" i="2"/>
  <c r="I128" i="2"/>
  <c r="H128" i="2"/>
  <c r="E128" i="2"/>
  <c r="E137" i="2" s="1"/>
  <c r="D128" i="2"/>
  <c r="C128" i="2"/>
  <c r="C126" i="2"/>
  <c r="D124" i="2"/>
  <c r="B124" i="2"/>
  <c r="D123" i="2"/>
  <c r="B123" i="2"/>
  <c r="D122" i="2"/>
  <c r="B122" i="2"/>
  <c r="D121" i="2"/>
  <c r="B121" i="2"/>
  <c r="B119" i="2"/>
  <c r="K136" i="2" s="1"/>
  <c r="H118" i="2"/>
  <c r="J110" i="2" s="1"/>
  <c r="F136" i="2" s="1"/>
  <c r="G118" i="2"/>
  <c r="F118" i="2"/>
  <c r="E118" i="2"/>
  <c r="H136" i="2" s="1"/>
  <c r="D118" i="2"/>
  <c r="G136" i="2" s="1"/>
  <c r="B109" i="2"/>
  <c r="G108" i="2"/>
  <c r="J135" i="2" s="1"/>
  <c r="F108" i="2"/>
  <c r="I135" i="2" s="1"/>
  <c r="E108" i="2"/>
  <c r="H135" i="2" s="1"/>
  <c r="D108" i="2"/>
  <c r="G135" i="2" s="1"/>
  <c r="G100" i="2"/>
  <c r="J134" i="2" s="1"/>
  <c r="F100" i="2"/>
  <c r="I134" i="2" s="1"/>
  <c r="E100" i="2"/>
  <c r="H134" i="2" s="1"/>
  <c r="D100" i="2"/>
  <c r="G134" i="2" s="1"/>
  <c r="B92" i="2"/>
  <c r="K133" i="2" s="1"/>
  <c r="G91" i="2"/>
  <c r="J133" i="2" s="1"/>
  <c r="F91" i="2"/>
  <c r="I133" i="2" s="1"/>
  <c r="E91" i="2"/>
  <c r="H91" i="2" s="1"/>
  <c r="D91" i="2"/>
  <c r="J85" i="2" s="1"/>
  <c r="F133" i="2" s="1"/>
  <c r="B84" i="2"/>
  <c r="K132" i="2" s="1"/>
  <c r="G82" i="2"/>
  <c r="J132" i="2" s="1"/>
  <c r="F82" i="2"/>
  <c r="I132" i="2" s="1"/>
  <c r="E82" i="2"/>
  <c r="H132" i="2" s="1"/>
  <c r="D82" i="2"/>
  <c r="H70" i="2"/>
  <c r="J67" i="2"/>
  <c r="H66" i="2"/>
  <c r="H68" i="2" s="1"/>
  <c r="J54" i="2"/>
  <c r="B53" i="2"/>
  <c r="K130" i="2" s="1"/>
  <c r="G52" i="2"/>
  <c r="J130" i="2" s="1"/>
  <c r="J137" i="2" s="1"/>
  <c r="F52" i="2"/>
  <c r="I130" i="2" s="1"/>
  <c r="E52" i="2"/>
  <c r="H130" i="2" s="1"/>
  <c r="D52" i="2"/>
  <c r="G130" i="2" s="1"/>
  <c r="B45" i="2"/>
  <c r="K129" i="2" s="1"/>
  <c r="G44" i="2"/>
  <c r="F44" i="2"/>
  <c r="E44" i="2"/>
  <c r="H129" i="2" s="1"/>
  <c r="D44" i="2"/>
  <c r="G129" i="2" s="1"/>
  <c r="B28" i="2"/>
  <c r="G27" i="2"/>
  <c r="F27" i="2"/>
  <c r="E27" i="2"/>
  <c r="D27" i="2"/>
  <c r="G128" i="2" s="1"/>
  <c r="D15" i="2"/>
  <c r="D14" i="2"/>
  <c r="D13" i="2"/>
  <c r="D12" i="2"/>
  <c r="D11" i="2"/>
  <c r="H137" i="1"/>
  <c r="G137" i="1"/>
  <c r="E137" i="1"/>
  <c r="D137" i="1"/>
  <c r="C137" i="1"/>
  <c r="E136" i="1"/>
  <c r="D136" i="1"/>
  <c r="C136" i="1"/>
  <c r="J135" i="1"/>
  <c r="I135" i="1"/>
  <c r="H135" i="1"/>
  <c r="E135" i="1"/>
  <c r="D135" i="1"/>
  <c r="C135" i="1"/>
  <c r="J134" i="1"/>
  <c r="I134" i="1"/>
  <c r="E134" i="1"/>
  <c r="D134" i="1"/>
  <c r="C134" i="1"/>
  <c r="H133" i="1"/>
  <c r="G133" i="1"/>
  <c r="E133" i="1"/>
  <c r="D133" i="1"/>
  <c r="C133" i="1"/>
  <c r="J132" i="1"/>
  <c r="I132" i="1"/>
  <c r="H132" i="1"/>
  <c r="G132" i="1"/>
  <c r="E132" i="1"/>
  <c r="D132" i="1"/>
  <c r="C132" i="1"/>
  <c r="I131" i="1"/>
  <c r="H131" i="1"/>
  <c r="G131" i="1"/>
  <c r="D131" i="1"/>
  <c r="C131" i="1"/>
  <c r="G130" i="1"/>
  <c r="E130" i="1"/>
  <c r="D130" i="1"/>
  <c r="C130" i="1"/>
  <c r="K129" i="1"/>
  <c r="J129" i="1"/>
  <c r="I129" i="1"/>
  <c r="H129" i="1"/>
  <c r="E129" i="1"/>
  <c r="E138" i="1" s="1"/>
  <c r="D129" i="1"/>
  <c r="D138" i="1" s="1"/>
  <c r="C129" i="1"/>
  <c r="C127" i="1"/>
  <c r="G119" i="1"/>
  <c r="J137" i="1" s="1"/>
  <c r="F119" i="1"/>
  <c r="I137" i="1" s="1"/>
  <c r="E119" i="1"/>
  <c r="D119" i="1"/>
  <c r="G109" i="1"/>
  <c r="J136" i="1" s="1"/>
  <c r="F109" i="1"/>
  <c r="I136" i="1" s="1"/>
  <c r="E109" i="1"/>
  <c r="H136" i="1" s="1"/>
  <c r="D109" i="1"/>
  <c r="G136" i="1" s="1"/>
  <c r="G101" i="1"/>
  <c r="F101" i="1"/>
  <c r="E101" i="1"/>
  <c r="D101" i="1"/>
  <c r="G135" i="1" s="1"/>
  <c r="G92" i="1"/>
  <c r="F92" i="1"/>
  <c r="E92" i="1"/>
  <c r="H134" i="1" s="1"/>
  <c r="D92" i="1"/>
  <c r="G134" i="1" s="1"/>
  <c r="G83" i="1"/>
  <c r="J133" i="1" s="1"/>
  <c r="F83" i="1"/>
  <c r="H83" i="1" s="1"/>
  <c r="E83" i="1"/>
  <c r="D83" i="1"/>
  <c r="H71" i="1"/>
  <c r="H67" i="1"/>
  <c r="J55" i="1"/>
  <c r="F132" i="1" s="1"/>
  <c r="H53" i="1"/>
  <c r="G53" i="1"/>
  <c r="J131" i="1" s="1"/>
  <c r="F53" i="1"/>
  <c r="E53" i="1"/>
  <c r="D53" i="1"/>
  <c r="J47" i="1" s="1"/>
  <c r="F131" i="1" s="1"/>
  <c r="G45" i="1"/>
  <c r="J130" i="1" s="1"/>
  <c r="J138" i="1" s="1"/>
  <c r="F45" i="1"/>
  <c r="E45" i="1"/>
  <c r="H45" i="1" s="1"/>
  <c r="D45" i="1"/>
  <c r="G27" i="1"/>
  <c r="F27" i="1"/>
  <c r="E27" i="1"/>
  <c r="D27" i="1"/>
  <c r="G129" i="1" s="1"/>
  <c r="H108" i="2" l="1"/>
  <c r="J102" i="2" s="1"/>
  <c r="F135" i="2" s="1"/>
  <c r="H92" i="1"/>
  <c r="J86" i="1" s="1"/>
  <c r="F134" i="1" s="1"/>
  <c r="G137" i="2"/>
  <c r="J68" i="2"/>
  <c r="J66" i="2"/>
  <c r="J29" i="1"/>
  <c r="F130" i="1" s="1"/>
  <c r="H137" i="2"/>
  <c r="G138" i="1"/>
  <c r="J74" i="1"/>
  <c r="F133" i="1" s="1"/>
  <c r="I137" i="2"/>
  <c r="J103" i="1"/>
  <c r="F136" i="1" s="1"/>
  <c r="H52" i="2"/>
  <c r="H82" i="2"/>
  <c r="J73" i="2" s="1"/>
  <c r="F132" i="2" s="1"/>
  <c r="H133" i="2"/>
  <c r="H119" i="1"/>
  <c r="J111" i="1" s="1"/>
  <c r="F137" i="1" s="1"/>
  <c r="H130" i="1"/>
  <c r="H138" i="1" s="1"/>
  <c r="I133" i="1"/>
  <c r="H100" i="2"/>
  <c r="I130" i="1"/>
  <c r="H27" i="1"/>
  <c r="J17" i="1" s="1"/>
  <c r="F129" i="1" s="1"/>
  <c r="H44" i="2"/>
  <c r="J29" i="2" s="1"/>
  <c r="F129" i="2" s="1"/>
  <c r="J93" i="2"/>
  <c r="F134" i="2" s="1"/>
  <c r="H101" i="1"/>
  <c r="J94" i="1" s="1"/>
  <c r="F135" i="1" s="1"/>
  <c r="H27" i="2"/>
  <c r="J17" i="2" s="1"/>
  <c r="F128" i="2" s="1"/>
  <c r="J46" i="2"/>
  <c r="F130" i="2" s="1"/>
  <c r="F138" i="1" l="1"/>
  <c r="I138" i="1"/>
  <c r="F137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<sst xmlns="http://schemas.openxmlformats.org/spreadsheetml/2006/main" count="463" uniqueCount="232">
  <si>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</si>
  <si>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</si>
  <si>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</si>
  <si>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</si>
  <si>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</si>
  <si>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</si>
  <si>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</si>
  <si>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</si>
  <si>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</si>
  <si>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horarios de atencion de LUNES A JUEVES 7:00AM A 12:00M Y 1:00PM A 5:00PM VIERNES DE 7:00AM A 3:00PM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</si>
  <si>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</si>
  <si>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</si>
  <si>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</si>
  <si>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</si>
  <si>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</si>
  <si>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</si>
  <si>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</si>
  <si>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</si>
  <si>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</si>
  <si>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</si>
  <si>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</si>
  <si>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</si>
  <si>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</si>
  <si>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</si>
  <si>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</si>
  <si>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</si>
  <si>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</si>
  <si>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</si>
  <si>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</si>
  <si>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</si>
  <si>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Enfermería 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</si>
  <si>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</si>
  <si>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</si>
  <si>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</si>
  <si>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</si>
  <si>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</si>
  <si>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</si>
  <si>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</si>
  <si>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</si>
  <si>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</si>
  <si>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</si>
  <si>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</si>
  <si>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</si>
  <si>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</si>
  <si>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todos los consultorios se cuencuentran habilitados con equipos para la antecion de los programas de salud visual y auditiva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</si>
  <si>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</si>
  <si>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</si>
  <si>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</si>
  <si>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</si>
  <si>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</si>
  <si>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</si>
  <si>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</si>
  <si>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</si>
  <si>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</si>
  <si>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</si>
  <si>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</si>
  <si>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</si>
  <si>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</si>
  <si>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</si>
  <si>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</si>
  <si>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</si>
  <si>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</si>
  <si>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</si>
  <si>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</si>
  <si>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</si>
  <si>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</si>
  <si>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</si>
  <si>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</si>
  <si>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</si>
  <si>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</si>
  <si>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</si>
  <si>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</si>
  <si>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</si>
  <si>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</si>
  <si>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</si>
  <si>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</si>
  <si>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</si>
  <si>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</si>
  <si>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</si>
  <si>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</si>
  <si>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</si>
  <si>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</si>
  <si>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</si>
  <si>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</si>
  <si>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</si>
  <si>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</si>
  <si>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</si>
  <si>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</si>
  <si>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</si>
  <si>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</si>
  <si>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</si>
  <si>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</si>
  <si>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</si>
  <si>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</si>
  <si>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</si>
  <si>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>Se idetnifica el diagnostico de glaucoma primario de angulo abierto como principal causa de morbilidad en la IPS con un porcentaje del 21%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</si>
  <si>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</si>
  <si>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</si>
  <si>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</si>
  <si>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</si>
  <si>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</si>
  <si>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</si>
  <si>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</si>
  <si>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</si>
  <si>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</si>
  <si>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</si>
  <si>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</si>
  <si>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 xml:space="preserve">TODOS LOS USUARIOS DEBEN ESTAR AFILIADOS A LA EPS QUE CONTRATA 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</si>
  <si>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</si>
  <si>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</si>
  <si>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</si>
  <si>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</si>
  <si>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</si>
  <si>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</si>
  <si>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</si>
  <si>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</si>
  <si>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</si>
  <si>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</si>
  <si>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</si>
  <si>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</si>
  <si>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</si>
  <si>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</si>
  <si>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</si>
  <si>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</si>
  <si>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</si>
  <si>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</si>
  <si>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</si>
  <si>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</si>
  <si>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 xml:space="preserve">SE CUENTA CON ESPECIALISTA PROPIO DE PEDIATRIA Y OTORRINO 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</si>
  <si>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</si>
  <si>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</si>
  <si>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</si>
  <si>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</si>
  <si>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</si>
  <si>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</si>
  <si>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</si>
  <si>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</si>
  <si>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</si>
  <si>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SE SUGIERE AJUSTAR INFORMACIÓN PARA POBLACION DISCAPACITADA ENLA IPS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</si>
  <si>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</si>
  <si>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</si>
  <si>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</si>
  <si>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</si>
  <si>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</si>
  <si>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</si>
  <si>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</si>
  <si>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</si>
  <si>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</si>
  <si>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</si>
  <si>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</si>
  <si>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</si>
  <si>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</si>
  <si>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</si>
  <si>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</si>
  <si>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</si>
  <si>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</si>
  <si>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</si>
  <si>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</si>
  <si>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</si>
  <si>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</si>
  <si>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</si>
  <si>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</si>
  <si>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</si>
  <si>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</si>
  <si>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</si>
  <si>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</si>
  <si>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</si>
  <si>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</si>
  <si>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</si>
  <si>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</si>
  <si>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</si>
  <si>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</si>
  <si>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</si>
  <si>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</si>
  <si>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</si>
  <si>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</si>
  <si>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</si>
  <si>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</si>
  <si>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</si>
  <si>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</si>
  <si>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</si>
  <si>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</si>
  <si>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</si>
  <si>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</si>
  <si>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</si>
  <si>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</si>
  <si>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</si>
  <si>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</si>
  <si>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</si>
  <si>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</si>
  <si>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</si>
  <si>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</si>
  <si>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</si>
  <si>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</si>
  <si>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</si>
  <si>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</si>
  <si>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</si>
  <si>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</si>
  <si>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</si>
  <si>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</si>
  <si>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</si>
  <si>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</si>
  <si>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Se idetnifica el diagnostico de hipoacusia neurosensorial bilateral como principal causa de morbilidad en la IPS con un porcentaje del 34%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</si>
  <si>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</si>
  <si>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</si>
  <si>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</si>
  <si>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</si>
  <si>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</si>
  <si>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</si>
  <si>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</si>
  <si>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</si>
  <si>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</si>
  <si>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</si>
  <si>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</si>
  <si>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</si>
  <si>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</si>
  <si>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</si>
  <si>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</si>
  <si>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</si>
  <si>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</si>
  <si>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</si>
  <si>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</si>
  <si>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</si>
  <si>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</si>
  <si>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>1 Consultorio</t>
  </si>
  <si>
    <t xml:space="preserve">SE REALIZA POR PARTE ADMINISTRATIVA SOCIALIZACION EN GENERAL Y CON CAPACITACION CONTINUADA </t>
  </si>
  <si>
    <t>cuentan con 1 enfermera</t>
  </si>
  <si>
    <t>se cuenta con base de Datos que suministra estadistica para el seguimiento que por lo general se remiten a las EAPB</t>
  </si>
  <si>
    <t>1 CONSULTORIO</t>
  </si>
  <si>
    <t xml:space="preserve">Se cuenta con 1 medicos para programas y morbilidad </t>
  </si>
  <si>
    <t xml:space="preserve">cuentan con 1 medico general para atencion de consulta medica y programas </t>
  </si>
  <si>
    <t xml:space="preserve">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</si>
</sst>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wrapText="1"/>
    </xf>
    <xf numFmtId="9" fontId="3" fillId="0" borderId="4" xfId="1" applyFont="1" applyBorder="1" applyAlignment="1" applyProtection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2" fillId="6" borderId="4" xfId="0" applyFont="1" applyFill="1" applyBorder="1" applyAlignment="1">
      <alignment horizontal="right" vertical="top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16" fillId="6" borderId="4" xfId="0" applyFont="1" applyFill="1" applyBorder="1" applyAlignment="1">
      <alignment horizontal="right" vertical="top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8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abSelected="1" topLeftCell="A133" zoomScaleNormal="100" workbookViewId="0">
      <selection activeCell="C144" sqref="C144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39"/>
      <c r="C1" s="239"/>
      <c r="D1" s="240"/>
      <c r="E1" s="240"/>
      <c r="F1" s="240"/>
      <c r="G1" s="240"/>
      <c r="H1" s="240"/>
      <c r="I1" s="240"/>
      <c r="J1" s="240"/>
    </row>
    <row r="2" spans="1:11" ht="18" customHeight="1" x14ac:dyDescent="0.25">
      <c r="B2" s="239"/>
      <c r="C2" s="239"/>
      <c r="D2" s="241" t="s">
        <v>0</v>
      </c>
      <c r="E2" s="241"/>
      <c r="F2" s="241"/>
      <c r="G2" s="241"/>
      <c r="H2" s="241"/>
      <c r="I2" s="241"/>
      <c r="J2" s="241"/>
    </row>
    <row r="3" spans="1:11" ht="18" customHeight="1" x14ac:dyDescent="0.25">
      <c r="B3" s="239"/>
      <c r="C3" s="239"/>
      <c r="D3" s="241"/>
      <c r="E3" s="241"/>
      <c r="F3" s="241"/>
      <c r="G3" s="241"/>
      <c r="H3" s="241"/>
      <c r="I3" s="241"/>
      <c r="J3" s="241"/>
    </row>
    <row r="4" spans="1:11" ht="18" customHeight="1" x14ac:dyDescent="0.25">
      <c r="B4" s="239"/>
      <c r="C4" s="239"/>
      <c r="D4" s="241"/>
      <c r="E4" s="241"/>
      <c r="F4" s="241"/>
      <c r="G4" s="241"/>
      <c r="H4" s="241"/>
      <c r="I4" s="241"/>
      <c r="J4" s="241"/>
    </row>
    <row r="5" spans="1:11" ht="18" customHeight="1" x14ac:dyDescent="0.25">
      <c r="B5" s="5"/>
      <c r="C5" s="240"/>
      <c r="D5" s="240"/>
      <c r="E5" s="240"/>
      <c r="F5" s="240"/>
      <c r="G5" s="240"/>
      <c r="H5" s="240"/>
      <c r="I5" s="240"/>
      <c r="J5" s="240"/>
    </row>
    <row r="6" spans="1:11" ht="25.5" customHeight="1" x14ac:dyDescent="0.25">
      <c r="B6" s="239"/>
      <c r="C6" s="239"/>
      <c r="D6" s="239"/>
      <c r="E6" s="239"/>
      <c r="F6" s="239"/>
      <c r="G6" s="239"/>
      <c r="H6" s="239"/>
      <c r="I6" s="239"/>
      <c r="J6" s="239"/>
    </row>
    <row r="7" spans="1:11" ht="18.600000000000001" customHeight="1" x14ac:dyDescent="0.25">
      <c r="A7" s="6"/>
      <c r="B7" s="242" t="s">
        <v>1</v>
      </c>
      <c r="C7" s="242"/>
      <c r="D7" s="242"/>
      <c r="E7" s="242"/>
      <c r="F7" s="242"/>
      <c r="G7" s="242"/>
      <c r="H7" s="242"/>
      <c r="I7" s="242"/>
      <c r="J7" s="242"/>
    </row>
    <row r="8" spans="1:11" ht="24.6" customHeight="1" x14ac:dyDescent="0.25">
      <c r="A8" s="6"/>
      <c r="B8" s="243"/>
      <c r="C8" s="244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1:11" ht="18" customHeight="1" x14ac:dyDescent="0.25">
      <c r="A9" s="6"/>
      <c r="B9" s="243"/>
      <c r="C9" s="244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1:11" ht="18" customHeight="1" x14ac:dyDescent="0.25">
      <c r="A10" s="6"/>
      <c r="B10" s="243"/>
      <c r="C10" s="244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/>
    </row>
    <row r="11" spans="1:11" ht="18" customHeight="1" x14ac:dyDescent="0.25">
      <c r="A11" s="6"/>
      <c r="B11" s="243"/>
      <c r="C11" s="9" t="s">
        <v>11</v>
      </c>
      <c r="D11" s="245" t="s">
        <v>12</v>
      </c>
      <c r="E11" s="245"/>
      <c r="F11" s="245"/>
      <c r="G11" s="245"/>
      <c r="H11" s="245"/>
      <c r="I11" s="245"/>
      <c r="J11" s="245"/>
    </row>
    <row r="12" spans="1:11" ht="18" customHeight="1" x14ac:dyDescent="0.25">
      <c r="A12" s="6"/>
      <c r="B12" s="243"/>
      <c r="C12" s="9" t="s">
        <v>13</v>
      </c>
      <c r="D12" s="245" t="s">
        <v>14</v>
      </c>
      <c r="E12" s="245"/>
      <c r="F12" s="245"/>
      <c r="G12" s="245"/>
      <c r="H12" s="245"/>
      <c r="I12" s="245"/>
      <c r="J12" s="245"/>
    </row>
    <row r="13" spans="1:11" ht="18" customHeight="1" x14ac:dyDescent="0.25">
      <c r="A13" s="6"/>
      <c r="B13" s="243"/>
      <c r="C13" s="9" t="s">
        <v>15</v>
      </c>
      <c r="D13" s="245" t="s">
        <v>16</v>
      </c>
      <c r="E13" s="245"/>
      <c r="F13" s="245"/>
      <c r="G13" s="245"/>
      <c r="H13" s="245"/>
      <c r="I13" s="245"/>
      <c r="J13" s="245"/>
    </row>
    <row r="14" spans="1:11" ht="18" customHeight="1" x14ac:dyDescent="0.25">
      <c r="A14" s="6"/>
      <c r="B14" s="243"/>
      <c r="C14" s="9" t="s">
        <v>17</v>
      </c>
      <c r="D14" s="245">
        <v>3205616401</v>
      </c>
      <c r="E14" s="245"/>
      <c r="F14" s="245"/>
      <c r="G14" s="245"/>
      <c r="H14" s="245"/>
      <c r="I14" s="245"/>
      <c r="J14" s="245"/>
    </row>
    <row r="15" spans="1:11" ht="18" customHeight="1" x14ac:dyDescent="0.25">
      <c r="A15" s="6"/>
      <c r="B15" s="243"/>
      <c r="C15" s="9" t="s">
        <v>18</v>
      </c>
      <c r="D15" s="245" t="s">
        <v>19</v>
      </c>
      <c r="E15" s="245"/>
      <c r="F15" s="245"/>
      <c r="G15" s="245"/>
      <c r="H15" s="245"/>
      <c r="I15" s="245"/>
      <c r="J15" s="245"/>
    </row>
    <row r="16" spans="1:11" ht="18" customHeight="1" x14ac:dyDescent="0.25">
      <c r="A16" s="6"/>
      <c r="B16" s="243"/>
      <c r="C16" s="10" t="s">
        <v>20</v>
      </c>
      <c r="D16" s="246" t="s">
        <v>21</v>
      </c>
      <c r="E16" s="246"/>
      <c r="F16" s="246"/>
      <c r="G16" s="246"/>
      <c r="H16" s="246"/>
      <c r="I16" s="246"/>
      <c r="J16" s="246"/>
    </row>
    <row r="17" spans="1:15" ht="18" customHeight="1" x14ac:dyDescent="0.25">
      <c r="A17" s="6"/>
      <c r="B17" s="247" t="s">
        <v>22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34.5" customHeight="1" x14ac:dyDescent="0.25">
      <c r="A19" s="6">
        <v>1</v>
      </c>
      <c r="B19" s="248" t="s">
        <v>28</v>
      </c>
      <c r="C19" s="19" t="s">
        <v>29</v>
      </c>
      <c r="D19" s="20">
        <v>1</v>
      </c>
      <c r="E19" s="20"/>
      <c r="F19" s="21"/>
      <c r="G19" s="21"/>
      <c r="H19" s="249" t="s">
        <v>229</v>
      </c>
      <c r="I19" s="249"/>
      <c r="J19" s="249"/>
      <c r="O19" s="22">
        <v>0.76</v>
      </c>
    </row>
    <row r="20" spans="1:15" ht="25.5" customHeight="1" x14ac:dyDescent="0.25">
      <c r="A20" s="6">
        <v>2</v>
      </c>
      <c r="B20" s="248"/>
      <c r="C20" s="23" t="s">
        <v>30</v>
      </c>
      <c r="D20" s="20">
        <v>1</v>
      </c>
      <c r="E20" s="20"/>
      <c r="F20" s="21"/>
      <c r="G20" s="21"/>
      <c r="H20" s="249" t="s">
        <v>226</v>
      </c>
      <c r="I20" s="249"/>
      <c r="J20" s="249"/>
      <c r="O20" s="22"/>
    </row>
    <row r="21" spans="1:15" ht="23.25" customHeight="1" x14ac:dyDescent="0.25">
      <c r="A21" s="6">
        <v>3</v>
      </c>
      <c r="B21" s="248"/>
      <c r="C21" s="23" t="s">
        <v>31</v>
      </c>
      <c r="D21" s="20">
        <v>1</v>
      </c>
      <c r="E21" s="20"/>
      <c r="F21" s="21"/>
      <c r="G21" s="21"/>
      <c r="H21" s="249" t="s">
        <v>32</v>
      </c>
      <c r="I21" s="249"/>
      <c r="J21" s="249"/>
      <c r="O21" s="22"/>
    </row>
    <row r="22" spans="1:15" ht="26.45" customHeight="1" x14ac:dyDescent="0.25">
      <c r="A22" s="6">
        <v>4</v>
      </c>
      <c r="B22" s="248"/>
      <c r="C22" s="24" t="s">
        <v>33</v>
      </c>
      <c r="D22" s="20">
        <v>1</v>
      </c>
      <c r="E22" s="20"/>
      <c r="F22" s="21"/>
      <c r="G22" s="21"/>
      <c r="H22" s="250" t="s">
        <v>34</v>
      </c>
      <c r="I22" s="250"/>
      <c r="J22" s="250"/>
    </row>
    <row r="23" spans="1:15" ht="16.149999999999999" customHeight="1" x14ac:dyDescent="0.25">
      <c r="A23" s="6">
        <v>5</v>
      </c>
      <c r="B23" s="251" t="s">
        <v>35</v>
      </c>
      <c r="C23" s="25" t="s">
        <v>36</v>
      </c>
      <c r="D23" s="20">
        <v>1</v>
      </c>
      <c r="E23" s="20"/>
      <c r="F23" s="21"/>
      <c r="G23" s="21"/>
      <c r="H23" s="249" t="s">
        <v>228</v>
      </c>
      <c r="I23" s="249"/>
      <c r="J23" s="249"/>
    </row>
    <row r="24" spans="1:15" ht="24.75" customHeight="1" x14ac:dyDescent="0.25">
      <c r="A24" s="6">
        <v>6</v>
      </c>
      <c r="B24" s="251"/>
      <c r="C24" s="25" t="s">
        <v>37</v>
      </c>
      <c r="D24" s="20">
        <v>1</v>
      </c>
      <c r="E24" s="20"/>
      <c r="F24" s="21"/>
      <c r="G24" s="21"/>
      <c r="H24" s="249" t="s">
        <v>38</v>
      </c>
      <c r="I24" s="249"/>
      <c r="J24" s="249"/>
    </row>
    <row r="25" spans="1:15" s="27" customFormat="1" ht="23.25" customHeight="1" x14ac:dyDescent="0.2">
      <c r="A25" s="26">
        <v>7</v>
      </c>
      <c r="B25" s="251"/>
      <c r="C25" s="25" t="s">
        <v>39</v>
      </c>
      <c r="D25" s="20">
        <v>1</v>
      </c>
      <c r="E25" s="20"/>
      <c r="F25" s="21"/>
      <c r="G25" s="21"/>
      <c r="H25" s="249" t="s">
        <v>40</v>
      </c>
      <c r="I25" s="249"/>
      <c r="J25" s="249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51"/>
      <c r="C26" s="25" t="s">
        <v>41</v>
      </c>
      <c r="D26" s="20">
        <v>1</v>
      </c>
      <c r="E26" s="20"/>
      <c r="F26" s="21"/>
      <c r="G26" s="21"/>
      <c r="H26" s="249" t="s">
        <v>42</v>
      </c>
      <c r="I26" s="249"/>
      <c r="J26" s="249"/>
      <c r="K26" s="4"/>
      <c r="L26" s="4"/>
      <c r="M26" s="4"/>
      <c r="N26" s="4"/>
    </row>
    <row r="27" spans="1:15" s="32" customFormat="1" ht="19.5" customHeight="1" x14ac:dyDescent="0.2">
      <c r="A27" s="28"/>
      <c r="B27" s="251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31"/>
      <c r="L27" s="31"/>
    </row>
    <row r="28" spans="1:15" ht="48.6" customHeight="1" x14ac:dyDescent="0.25">
      <c r="B28" s="253" t="s">
        <v>44</v>
      </c>
      <c r="C28" s="253"/>
      <c r="D28" s="253"/>
      <c r="E28" s="253"/>
      <c r="F28" s="253"/>
      <c r="G28" s="253"/>
      <c r="H28" s="253"/>
      <c r="I28" s="253"/>
      <c r="J28" s="253"/>
    </row>
    <row r="29" spans="1:15" s="27" customFormat="1" ht="18" customHeight="1" x14ac:dyDescent="0.2">
      <c r="A29" s="26"/>
      <c r="B29" s="254" t="s">
        <v>45</v>
      </c>
      <c r="C29" s="254"/>
      <c r="D29" s="254"/>
      <c r="E29" s="254"/>
      <c r="F29" s="254"/>
      <c r="G29" s="254"/>
      <c r="H29" s="254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55" t="s">
        <v>46</v>
      </c>
      <c r="D30" s="37" t="s">
        <v>23</v>
      </c>
      <c r="E30" s="37" t="s">
        <v>24</v>
      </c>
      <c r="F30" s="37" t="s">
        <v>25</v>
      </c>
      <c r="G30" s="37" t="s">
        <v>26</v>
      </c>
      <c r="H30" s="256" t="s">
        <v>27</v>
      </c>
      <c r="I30" s="256"/>
      <c r="J30" s="256"/>
      <c r="K30" s="35"/>
      <c r="L30" s="35"/>
    </row>
    <row r="31" spans="1:15" s="27" customFormat="1" ht="15" customHeight="1" x14ac:dyDescent="0.2">
      <c r="A31" s="26"/>
      <c r="B31" s="36"/>
      <c r="C31" s="255"/>
      <c r="D31" s="38"/>
      <c r="E31" s="38"/>
      <c r="F31" s="38"/>
      <c r="G31" s="38"/>
      <c r="H31" s="39" t="s">
        <v>47</v>
      </c>
      <c r="I31" s="257" t="s">
        <v>48</v>
      </c>
      <c r="J31" s="257"/>
      <c r="K31" s="35"/>
      <c r="L31" s="35"/>
    </row>
    <row r="32" spans="1:15" s="27" customFormat="1" ht="46.35" customHeight="1" x14ac:dyDescent="0.25">
      <c r="A32" s="26">
        <v>1</v>
      </c>
      <c r="B32" s="258" t="s">
        <v>49</v>
      </c>
      <c r="C32" s="40" t="s">
        <v>50</v>
      </c>
      <c r="D32" s="41">
        <v>1</v>
      </c>
      <c r="E32" s="41"/>
      <c r="F32" s="41"/>
      <c r="G32" s="20"/>
      <c r="H32" s="42"/>
      <c r="I32" s="259" t="s">
        <v>227</v>
      </c>
      <c r="J32" s="259"/>
      <c r="K32" s="35"/>
      <c r="L32" s="35"/>
    </row>
    <row r="33" spans="1:12" s="27" customFormat="1" ht="52.9" customHeight="1" x14ac:dyDescent="0.2">
      <c r="A33" s="26">
        <v>2</v>
      </c>
      <c r="B33" s="258"/>
      <c r="C33" s="43" t="s">
        <v>51</v>
      </c>
      <c r="D33" s="41"/>
      <c r="E33" s="41"/>
      <c r="F33" s="41"/>
      <c r="G33" s="20"/>
      <c r="H33" s="44"/>
      <c r="I33" s="260" t="s">
        <v>52</v>
      </c>
      <c r="J33" s="260"/>
      <c r="K33" s="35"/>
      <c r="L33" s="35"/>
    </row>
    <row r="34" spans="1:12" s="27" customFormat="1" ht="37.15" customHeight="1" x14ac:dyDescent="0.2">
      <c r="A34" s="26">
        <v>3</v>
      </c>
      <c r="B34" s="258"/>
      <c r="C34" s="45" t="s">
        <v>53</v>
      </c>
      <c r="D34" s="46"/>
      <c r="E34" s="46"/>
      <c r="F34" s="46"/>
      <c r="G34" s="44"/>
      <c r="H34" s="44"/>
      <c r="I34" s="259"/>
      <c r="J34" s="259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54</v>
      </c>
      <c r="D35" s="46"/>
      <c r="E35" s="46"/>
      <c r="F35" s="46"/>
      <c r="G35" s="44"/>
      <c r="H35" s="44"/>
      <c r="I35" s="259"/>
      <c r="J35" s="259"/>
      <c r="K35" s="35"/>
      <c r="L35" s="35"/>
    </row>
    <row r="36" spans="1:12" s="27" customFormat="1" ht="38.25" x14ac:dyDescent="0.2">
      <c r="A36" s="26">
        <v>5</v>
      </c>
      <c r="B36" s="47"/>
      <c r="C36" s="45" t="s">
        <v>55</v>
      </c>
      <c r="D36" s="46"/>
      <c r="E36" s="46"/>
      <c r="F36" s="46"/>
      <c r="G36" s="44"/>
      <c r="H36" s="44"/>
      <c r="I36" s="259"/>
      <c r="J36" s="259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56</v>
      </c>
      <c r="D37" s="46"/>
      <c r="E37" s="46"/>
      <c r="F37" s="46"/>
      <c r="G37" s="44"/>
      <c r="H37" s="44"/>
      <c r="I37" s="259"/>
      <c r="J37" s="259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57</v>
      </c>
      <c r="D38" s="46"/>
      <c r="E38" s="46"/>
      <c r="F38" s="46"/>
      <c r="G38" s="44"/>
      <c r="H38" s="44"/>
      <c r="I38" s="259"/>
      <c r="J38" s="259"/>
      <c r="K38" s="49"/>
      <c r="L38" s="49"/>
    </row>
    <row r="39" spans="1:12" s="50" customFormat="1" ht="38.25" x14ac:dyDescent="0.2">
      <c r="A39" s="48">
        <v>8</v>
      </c>
      <c r="B39" s="47"/>
      <c r="C39" s="45" t="s">
        <v>58</v>
      </c>
      <c r="D39" s="46"/>
      <c r="E39" s="46"/>
      <c r="F39" s="46"/>
      <c r="G39" s="44"/>
      <c r="H39" s="44"/>
      <c r="I39" s="259"/>
      <c r="J39" s="259"/>
      <c r="K39" s="49"/>
      <c r="L39" s="49"/>
    </row>
    <row r="40" spans="1:12" s="50" customFormat="1" ht="38.25" x14ac:dyDescent="0.2">
      <c r="A40" s="48">
        <v>9</v>
      </c>
      <c r="B40" s="47"/>
      <c r="C40" s="51" t="s">
        <v>59</v>
      </c>
      <c r="D40" s="46"/>
      <c r="E40" s="46"/>
      <c r="F40" s="46"/>
      <c r="G40" s="44"/>
      <c r="H40" s="44"/>
      <c r="I40" s="259"/>
      <c r="J40" s="259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60</v>
      </c>
      <c r="D41" s="46"/>
      <c r="E41" s="46"/>
      <c r="F41" s="46"/>
      <c r="G41" s="44"/>
      <c r="H41" s="44"/>
      <c r="I41" s="259"/>
      <c r="J41" s="259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61</v>
      </c>
      <c r="D42" s="46"/>
      <c r="E42" s="46"/>
      <c r="F42" s="46"/>
      <c r="G42" s="44"/>
      <c r="H42" s="44"/>
      <c r="I42" s="259"/>
      <c r="J42" s="259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62</v>
      </c>
      <c r="D43" s="46"/>
      <c r="E43" s="46"/>
      <c r="F43" s="46"/>
      <c r="G43" s="44"/>
      <c r="H43" s="44"/>
      <c r="I43" s="259"/>
      <c r="J43" s="259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63</v>
      </c>
      <c r="D44" s="46"/>
      <c r="E44" s="46"/>
      <c r="F44" s="46"/>
      <c r="G44" s="44"/>
      <c r="H44" s="44"/>
      <c r="I44" s="259"/>
      <c r="J44" s="259"/>
      <c r="K44" s="49"/>
      <c r="L44" s="49"/>
    </row>
    <row r="45" spans="1:12" s="57" customFormat="1" ht="16.149999999999999" customHeight="1" x14ac:dyDescent="0.2">
      <c r="A45" s="54"/>
      <c r="B45" s="261" t="s">
        <v>64</v>
      </c>
      <c r="C45" s="261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62">
        <f>+D45+E45+F45+G45</f>
        <v>1</v>
      </c>
      <c r="I45" s="262"/>
      <c r="J45" s="262"/>
      <c r="K45" s="56"/>
      <c r="L45" s="56"/>
    </row>
    <row r="46" spans="1:12" ht="58.9" customHeight="1" x14ac:dyDescent="0.25">
      <c r="A46" s="26"/>
      <c r="B46" s="263" t="s">
        <v>65</v>
      </c>
      <c r="C46" s="263"/>
      <c r="D46" s="263"/>
      <c r="E46" s="263"/>
      <c r="F46" s="263"/>
      <c r="G46" s="263"/>
      <c r="H46" s="263"/>
      <c r="I46" s="263"/>
      <c r="J46" s="263"/>
    </row>
    <row r="47" spans="1:12" ht="12" customHeight="1" x14ac:dyDescent="0.25">
      <c r="B47" s="264" t="s">
        <v>66</v>
      </c>
      <c r="C47" s="264"/>
      <c r="D47" s="264"/>
      <c r="E47" s="264"/>
      <c r="F47" s="264"/>
      <c r="G47" s="264"/>
      <c r="H47" s="264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23</v>
      </c>
      <c r="E48" s="37" t="s">
        <v>24</v>
      </c>
      <c r="F48" s="37" t="s">
        <v>25</v>
      </c>
      <c r="G48" s="37" t="s">
        <v>26</v>
      </c>
      <c r="H48" s="265" t="s">
        <v>27</v>
      </c>
      <c r="I48" s="265"/>
      <c r="J48" s="265"/>
    </row>
    <row r="49" spans="1:12" ht="42.75" customHeight="1" x14ac:dyDescent="0.25">
      <c r="A49" s="1">
        <v>1</v>
      </c>
      <c r="B49" s="59"/>
      <c r="C49" s="45" t="s">
        <v>67</v>
      </c>
      <c r="D49" s="61">
        <v>1</v>
      </c>
      <c r="E49" s="61"/>
      <c r="F49" s="61"/>
      <c r="G49" s="61"/>
      <c r="H49" s="266" t="s">
        <v>68</v>
      </c>
      <c r="I49" s="266"/>
      <c r="J49" s="266"/>
    </row>
    <row r="50" spans="1:12" ht="54.75" customHeight="1" x14ac:dyDescent="0.25">
      <c r="A50" s="1">
        <v>2</v>
      </c>
      <c r="B50" s="62"/>
      <c r="C50" s="25" t="s">
        <v>69</v>
      </c>
      <c r="D50" s="61">
        <v>1</v>
      </c>
      <c r="E50" s="61"/>
      <c r="F50" s="61"/>
      <c r="G50" s="61"/>
      <c r="H50" s="266" t="s">
        <v>70</v>
      </c>
      <c r="I50" s="266"/>
      <c r="J50" s="266"/>
    </row>
    <row r="51" spans="1:12" ht="45.75" customHeight="1" x14ac:dyDescent="0.25">
      <c r="A51" s="1">
        <v>3</v>
      </c>
      <c r="B51" s="62"/>
      <c r="C51" s="25" t="s">
        <v>71</v>
      </c>
      <c r="D51" s="61">
        <v>1</v>
      </c>
      <c r="E51" s="61"/>
      <c r="F51" s="61"/>
      <c r="G51" s="61"/>
      <c r="H51" s="266" t="s">
        <v>72</v>
      </c>
      <c r="I51" s="266"/>
      <c r="J51" s="266"/>
    </row>
    <row r="52" spans="1:12" ht="38.450000000000003" customHeight="1" x14ac:dyDescent="0.25">
      <c r="A52" s="1">
        <v>4</v>
      </c>
      <c r="B52" s="62"/>
      <c r="C52" s="25" t="s">
        <v>73</v>
      </c>
      <c r="D52" s="61">
        <v>1</v>
      </c>
      <c r="E52" s="61"/>
      <c r="F52" s="61"/>
      <c r="G52" s="61"/>
      <c r="H52" s="266" t="s">
        <v>74</v>
      </c>
      <c r="I52" s="266"/>
      <c r="J52" s="266"/>
    </row>
    <row r="53" spans="1:12" s="65" customFormat="1" ht="12" x14ac:dyDescent="0.25">
      <c r="A53" s="63"/>
      <c r="B53" s="267" t="s">
        <v>75</v>
      </c>
      <c r="C53" s="267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68">
        <f>SUM(D53:G53)</f>
        <v>4</v>
      </c>
      <c r="I53" s="268"/>
      <c r="J53" s="268"/>
      <c r="L53" s="66"/>
    </row>
    <row r="54" spans="1:12" ht="45" customHeight="1" x14ac:dyDescent="0.25">
      <c r="B54" s="269" t="s">
        <v>76</v>
      </c>
      <c r="C54" s="269"/>
      <c r="D54" s="269"/>
      <c r="E54" s="269"/>
      <c r="F54" s="269"/>
      <c r="G54" s="269"/>
      <c r="H54" s="269"/>
      <c r="I54" s="269"/>
      <c r="J54" s="269"/>
    </row>
    <row r="55" spans="1:12" ht="18" customHeight="1" x14ac:dyDescent="0.25">
      <c r="A55" s="1">
        <v>1</v>
      </c>
      <c r="B55" s="270" t="s">
        <v>77</v>
      </c>
      <c r="C55" s="270"/>
      <c r="D55" s="270"/>
      <c r="E55" s="270"/>
      <c r="F55" s="270"/>
      <c r="G55" s="270"/>
      <c r="H55" s="270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78</v>
      </c>
      <c r="D56" s="271" t="s">
        <v>79</v>
      </c>
      <c r="E56" s="271"/>
      <c r="F56" s="271"/>
      <c r="G56" s="271"/>
      <c r="H56" s="70" t="s">
        <v>80</v>
      </c>
      <c r="I56" s="71" t="s">
        <v>48</v>
      </c>
      <c r="J56" s="72"/>
    </row>
    <row r="57" spans="1:12" x14ac:dyDescent="0.25">
      <c r="B57" s="73">
        <v>1</v>
      </c>
      <c r="C57" s="74" t="s">
        <v>81</v>
      </c>
      <c r="D57" s="272"/>
      <c r="E57" s="272"/>
      <c r="F57" s="272"/>
      <c r="G57" s="272"/>
      <c r="H57" s="75"/>
      <c r="I57" s="273"/>
      <c r="J57" s="273"/>
    </row>
    <row r="58" spans="1:12" x14ac:dyDescent="0.25">
      <c r="B58" s="73">
        <v>2</v>
      </c>
      <c r="C58" s="74" t="s">
        <v>82</v>
      </c>
      <c r="D58" s="272"/>
      <c r="E58" s="272"/>
      <c r="F58" s="272"/>
      <c r="G58" s="272"/>
      <c r="H58" s="75"/>
      <c r="I58" s="273"/>
      <c r="J58" s="273"/>
    </row>
    <row r="59" spans="1:12" x14ac:dyDescent="0.25">
      <c r="B59" s="73">
        <v>3</v>
      </c>
      <c r="C59" s="74" t="s">
        <v>83</v>
      </c>
      <c r="D59" s="272"/>
      <c r="E59" s="272"/>
      <c r="F59" s="272"/>
      <c r="G59" s="272"/>
      <c r="H59" s="75"/>
      <c r="I59" s="273"/>
      <c r="J59" s="273"/>
    </row>
    <row r="60" spans="1:12" x14ac:dyDescent="0.25">
      <c r="B60" s="73">
        <v>4</v>
      </c>
      <c r="C60" s="74" t="s">
        <v>84</v>
      </c>
      <c r="D60" s="272"/>
      <c r="E60" s="272"/>
      <c r="F60" s="272"/>
      <c r="G60" s="272"/>
      <c r="H60" s="75"/>
      <c r="I60" s="273"/>
      <c r="J60" s="273"/>
    </row>
    <row r="61" spans="1:12" x14ac:dyDescent="0.25">
      <c r="B61" s="73">
        <v>5</v>
      </c>
      <c r="C61" s="74" t="s">
        <v>85</v>
      </c>
      <c r="D61" s="272"/>
      <c r="E61" s="272"/>
      <c r="F61" s="272"/>
      <c r="G61" s="272"/>
      <c r="H61" s="75"/>
      <c r="I61" s="273"/>
      <c r="J61" s="273"/>
    </row>
    <row r="62" spans="1:12" x14ac:dyDescent="0.25">
      <c r="B62" s="73">
        <v>6</v>
      </c>
      <c r="C62" s="74" t="s">
        <v>86</v>
      </c>
      <c r="D62" s="272"/>
      <c r="E62" s="272"/>
      <c r="F62" s="272"/>
      <c r="G62" s="272"/>
      <c r="H62" s="75"/>
      <c r="I62" s="273"/>
      <c r="J62" s="273"/>
    </row>
    <row r="63" spans="1:12" x14ac:dyDescent="0.25">
      <c r="B63" s="73">
        <v>7</v>
      </c>
      <c r="C63" s="74" t="s">
        <v>87</v>
      </c>
      <c r="D63" s="272"/>
      <c r="E63" s="272"/>
      <c r="F63" s="272"/>
      <c r="G63" s="272"/>
      <c r="H63" s="75"/>
      <c r="I63" s="273"/>
      <c r="J63" s="273"/>
    </row>
    <row r="64" spans="1:12" x14ac:dyDescent="0.25">
      <c r="B64" s="73">
        <v>8</v>
      </c>
      <c r="C64" s="74" t="s">
        <v>88</v>
      </c>
      <c r="D64" s="272"/>
      <c r="E64" s="272"/>
      <c r="F64" s="272"/>
      <c r="G64" s="272"/>
      <c r="H64" s="75"/>
      <c r="I64" s="273"/>
      <c r="J64" s="273"/>
    </row>
    <row r="65" spans="1:12" ht="18" customHeight="1" x14ac:dyDescent="0.25">
      <c r="B65" s="76">
        <v>9</v>
      </c>
      <c r="C65" s="74" t="s">
        <v>89</v>
      </c>
      <c r="D65" s="272"/>
      <c r="E65" s="272"/>
      <c r="F65" s="272"/>
      <c r="G65" s="272"/>
      <c r="H65" s="77"/>
      <c r="I65" s="273"/>
      <c r="J65" s="273"/>
    </row>
    <row r="66" spans="1:12" ht="18" customHeight="1" x14ac:dyDescent="0.25">
      <c r="B66" s="76">
        <v>10</v>
      </c>
      <c r="C66" s="74" t="s">
        <v>90</v>
      </c>
      <c r="D66" s="272"/>
      <c r="E66" s="272"/>
      <c r="F66" s="272"/>
      <c r="G66" s="272"/>
      <c r="H66" s="77"/>
      <c r="I66" s="273"/>
      <c r="J66" s="273"/>
    </row>
    <row r="67" spans="1:12" s="82" customFormat="1" ht="19.5" customHeight="1" x14ac:dyDescent="0.2">
      <c r="A67" s="78"/>
      <c r="B67" s="79"/>
      <c r="C67" s="274" t="s">
        <v>91</v>
      </c>
      <c r="D67" s="274"/>
      <c r="E67" s="274"/>
      <c r="F67" s="274"/>
      <c r="G67" s="274"/>
      <c r="H67" s="271">
        <f>SUM(H57:H66)</f>
        <v>0</v>
      </c>
      <c r="I67" s="271"/>
      <c r="J67" s="80"/>
      <c r="K67" s="81"/>
      <c r="L67" s="81"/>
    </row>
    <row r="68" spans="1:12" s="82" customFormat="1" ht="20.45" customHeight="1" x14ac:dyDescent="0.2">
      <c r="A68" s="78"/>
      <c r="B68" s="79"/>
      <c r="C68" s="274" t="s">
        <v>92</v>
      </c>
      <c r="D68" s="274"/>
      <c r="E68" s="274"/>
      <c r="F68" s="274"/>
      <c r="G68" s="274"/>
      <c r="H68" s="271"/>
      <c r="I68" s="271"/>
      <c r="J68" s="80"/>
      <c r="K68" s="81"/>
      <c r="L68" s="81"/>
    </row>
    <row r="69" spans="1:12" s="82" customFormat="1" ht="15.75" customHeight="1" x14ac:dyDescent="0.2">
      <c r="A69" s="78"/>
      <c r="B69" s="83"/>
      <c r="C69" s="274" t="s">
        <v>43</v>
      </c>
      <c r="D69" s="274"/>
      <c r="E69" s="274"/>
      <c r="F69" s="274"/>
      <c r="G69" s="274"/>
      <c r="H69" s="271"/>
      <c r="I69" s="271"/>
      <c r="J69" s="80"/>
      <c r="K69" s="81"/>
      <c r="L69" s="81"/>
    </row>
    <row r="70" spans="1:12" ht="14.25" customHeight="1" x14ac:dyDescent="0.25">
      <c r="B70" s="275" t="s">
        <v>93</v>
      </c>
      <c r="C70" s="275"/>
      <c r="D70" s="84" t="s">
        <v>23</v>
      </c>
      <c r="E70" s="84" t="s">
        <v>24</v>
      </c>
      <c r="F70" s="84" t="s">
        <v>25</v>
      </c>
      <c r="G70" s="84" t="s">
        <v>26</v>
      </c>
      <c r="H70" s="85"/>
      <c r="I70" s="86"/>
      <c r="J70" s="87"/>
    </row>
    <row r="71" spans="1:12" s="57" customFormat="1" ht="15.75" customHeight="1" x14ac:dyDescent="0.2">
      <c r="A71" s="54"/>
      <c r="B71" s="275"/>
      <c r="C71" s="275"/>
      <c r="D71" s="88">
        <v>1</v>
      </c>
      <c r="E71" s="88"/>
      <c r="F71" s="88"/>
      <c r="G71" s="88"/>
      <c r="H71" s="276">
        <f>+D71+E71+F71+G71</f>
        <v>1</v>
      </c>
      <c r="I71" s="276"/>
      <c r="J71" s="276"/>
      <c r="K71" s="56"/>
      <c r="L71" s="56"/>
    </row>
    <row r="72" spans="1:12" s="57" customFormat="1" ht="0.75" customHeight="1" x14ac:dyDescent="0.2">
      <c r="A72" s="54"/>
      <c r="B72" s="277" t="s">
        <v>94</v>
      </c>
      <c r="C72" s="277"/>
      <c r="D72" s="277"/>
      <c r="E72" s="277"/>
      <c r="F72" s="277"/>
      <c r="G72" s="277"/>
      <c r="H72" s="277"/>
      <c r="I72" s="277"/>
      <c r="J72" s="277"/>
      <c r="K72" s="56"/>
      <c r="L72" s="56"/>
    </row>
    <row r="73" spans="1:12" ht="43.5" customHeight="1" x14ac:dyDescent="0.25">
      <c r="B73" s="278" t="s">
        <v>95</v>
      </c>
      <c r="C73" s="278"/>
      <c r="D73" s="278"/>
      <c r="E73" s="278"/>
      <c r="F73" s="278"/>
      <c r="G73" s="278"/>
      <c r="H73" s="278"/>
      <c r="I73" s="278"/>
      <c r="J73" s="278"/>
    </row>
    <row r="74" spans="1:12" ht="14.25" customHeight="1" x14ac:dyDescent="0.25">
      <c r="B74" s="279" t="s">
        <v>96</v>
      </c>
      <c r="C74" s="279"/>
      <c r="D74" s="279"/>
      <c r="E74" s="279"/>
      <c r="F74" s="279"/>
      <c r="G74" s="279"/>
      <c r="H74" s="27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49</v>
      </c>
      <c r="D75" s="91" t="s">
        <v>23</v>
      </c>
      <c r="E75" s="91" t="s">
        <v>24</v>
      </c>
      <c r="F75" s="91" t="s">
        <v>25</v>
      </c>
      <c r="G75" s="91" t="s">
        <v>26</v>
      </c>
      <c r="H75" s="280" t="s">
        <v>97</v>
      </c>
      <c r="I75" s="280"/>
      <c r="J75" s="280"/>
    </row>
    <row r="76" spans="1:12" x14ac:dyDescent="0.25">
      <c r="A76" s="1">
        <v>1</v>
      </c>
      <c r="B76" s="90"/>
      <c r="C76" s="92" t="s">
        <v>98</v>
      </c>
      <c r="D76" s="93">
        <v>1</v>
      </c>
      <c r="E76" s="94"/>
      <c r="F76" s="94"/>
      <c r="G76" s="94"/>
      <c r="H76" s="281"/>
      <c r="I76" s="281"/>
      <c r="J76" s="281"/>
    </row>
    <row r="77" spans="1:12" x14ac:dyDescent="0.25">
      <c r="A77" s="1">
        <v>2</v>
      </c>
      <c r="B77" s="90"/>
      <c r="C77" s="95" t="s">
        <v>99</v>
      </c>
      <c r="D77" s="96">
        <v>1</v>
      </c>
      <c r="E77" s="94"/>
      <c r="F77" s="97"/>
      <c r="G77" s="97"/>
      <c r="H77" s="282"/>
      <c r="I77" s="282"/>
      <c r="J77" s="282"/>
    </row>
    <row r="78" spans="1:12" x14ac:dyDescent="0.25">
      <c r="A78" s="1">
        <v>3</v>
      </c>
      <c r="B78" s="90"/>
      <c r="C78" s="98" t="s">
        <v>100</v>
      </c>
      <c r="D78" s="96">
        <v>1</v>
      </c>
      <c r="E78" s="94"/>
      <c r="F78" s="97"/>
      <c r="G78" s="97"/>
      <c r="H78" s="282"/>
      <c r="I78" s="282"/>
      <c r="J78" s="282"/>
    </row>
    <row r="79" spans="1:12" x14ac:dyDescent="0.25">
      <c r="A79" s="1">
        <v>4</v>
      </c>
      <c r="B79" s="90"/>
      <c r="C79" s="95" t="s">
        <v>101</v>
      </c>
      <c r="D79" s="96">
        <v>1</v>
      </c>
      <c r="E79" s="94"/>
      <c r="F79" s="97"/>
      <c r="G79" s="97"/>
      <c r="H79" s="282"/>
      <c r="I79" s="282"/>
      <c r="J79" s="282"/>
    </row>
    <row r="80" spans="1:12" x14ac:dyDescent="0.25">
      <c r="A80" s="1">
        <v>5</v>
      </c>
      <c r="B80" s="280"/>
      <c r="C80" s="98" t="s">
        <v>102</v>
      </c>
      <c r="D80" s="99">
        <v>1</v>
      </c>
      <c r="E80" s="94"/>
      <c r="F80" s="97"/>
      <c r="G80" s="97"/>
      <c r="H80" s="282"/>
      <c r="I80" s="282"/>
      <c r="J80" s="282"/>
    </row>
    <row r="81" spans="1:12" x14ac:dyDescent="0.25">
      <c r="A81" s="1">
        <v>6</v>
      </c>
      <c r="B81" s="280"/>
      <c r="C81" s="95" t="s">
        <v>103</v>
      </c>
      <c r="D81" s="99">
        <v>1</v>
      </c>
      <c r="E81" s="94"/>
      <c r="F81" s="97"/>
      <c r="G81" s="97"/>
      <c r="H81" s="282"/>
      <c r="I81" s="282"/>
      <c r="J81" s="282"/>
    </row>
    <row r="82" spans="1:12" x14ac:dyDescent="0.25">
      <c r="A82" s="1">
        <v>7</v>
      </c>
      <c r="B82" s="280"/>
      <c r="C82" s="98" t="s">
        <v>104</v>
      </c>
      <c r="D82" s="99">
        <v>1</v>
      </c>
      <c r="E82" s="94"/>
      <c r="F82" s="97"/>
      <c r="G82" s="97"/>
      <c r="H82" s="282"/>
      <c r="I82" s="282"/>
      <c r="J82" s="282"/>
    </row>
    <row r="83" spans="1:12" s="65" customFormat="1" ht="10.5" customHeight="1" x14ac:dyDescent="0.25">
      <c r="A83" s="63"/>
      <c r="B83" s="267" t="s">
        <v>105</v>
      </c>
      <c r="C83" s="267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83">
        <f>SUM(D83:G83)</f>
        <v>7</v>
      </c>
      <c r="I83" s="283"/>
      <c r="J83" s="283"/>
      <c r="K83" s="66"/>
      <c r="L83" s="66"/>
    </row>
    <row r="84" spans="1:12" ht="42.75" hidden="1" customHeight="1" x14ac:dyDescent="0.25">
      <c r="B84" s="284" t="s">
        <v>106</v>
      </c>
      <c r="C84" s="284"/>
      <c r="D84" s="284"/>
      <c r="E84" s="284"/>
      <c r="F84" s="284"/>
      <c r="G84" s="284"/>
      <c r="H84" s="284"/>
      <c r="I84" s="284"/>
      <c r="J84" s="284"/>
    </row>
    <row r="85" spans="1:12" ht="39" customHeight="1" x14ac:dyDescent="0.25">
      <c r="B85" s="278" t="s">
        <v>107</v>
      </c>
      <c r="C85" s="278"/>
      <c r="D85" s="278"/>
      <c r="E85" s="278"/>
      <c r="F85" s="278"/>
      <c r="G85" s="278"/>
      <c r="H85" s="278"/>
      <c r="I85" s="278"/>
      <c r="J85" s="278"/>
    </row>
    <row r="86" spans="1:12" ht="18" customHeight="1" x14ac:dyDescent="0.25">
      <c r="B86" s="254" t="s">
        <v>108</v>
      </c>
      <c r="C86" s="254"/>
      <c r="D86" s="254"/>
      <c r="E86" s="254"/>
      <c r="F86" s="254"/>
      <c r="G86" s="254"/>
      <c r="H86" s="254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23</v>
      </c>
      <c r="E87" s="37" t="s">
        <v>24</v>
      </c>
      <c r="F87" s="37" t="s">
        <v>25</v>
      </c>
      <c r="G87" s="37" t="s">
        <v>26</v>
      </c>
      <c r="H87" s="103" t="s">
        <v>27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109</v>
      </c>
      <c r="D88" s="44">
        <v>1</v>
      </c>
      <c r="E88" s="44"/>
      <c r="F88" s="106"/>
      <c r="G88" s="106"/>
      <c r="H88" s="285" t="s">
        <v>110</v>
      </c>
      <c r="I88" s="285"/>
      <c r="J88" s="285"/>
      <c r="K88" s="107"/>
    </row>
    <row r="89" spans="1:12" ht="27" customHeight="1" x14ac:dyDescent="0.25">
      <c r="A89" s="1">
        <v>2</v>
      </c>
      <c r="B89" s="59"/>
      <c r="C89" s="25" t="s">
        <v>111</v>
      </c>
      <c r="D89" s="44"/>
      <c r="E89" s="44">
        <v>1</v>
      </c>
      <c r="F89" s="106"/>
      <c r="G89" s="106"/>
      <c r="H89" s="285" t="s">
        <v>222</v>
      </c>
      <c r="I89" s="285"/>
      <c r="J89" s="285"/>
    </row>
    <row r="90" spans="1:12" ht="37.9" customHeight="1" x14ac:dyDescent="0.25">
      <c r="A90" s="1">
        <v>3</v>
      </c>
      <c r="B90" s="59"/>
      <c r="C90" s="108" t="s">
        <v>112</v>
      </c>
      <c r="D90" s="44">
        <v>1</v>
      </c>
      <c r="E90" s="44"/>
      <c r="F90" s="106"/>
      <c r="G90" s="106"/>
      <c r="H90" s="285" t="s">
        <v>113</v>
      </c>
      <c r="I90" s="285"/>
      <c r="J90" s="285"/>
    </row>
    <row r="91" spans="1:12" ht="55.9" customHeight="1" x14ac:dyDescent="0.25">
      <c r="A91" s="1">
        <v>4</v>
      </c>
      <c r="B91" s="109"/>
      <c r="C91" s="25" t="s">
        <v>114</v>
      </c>
      <c r="D91" s="44">
        <v>1</v>
      </c>
      <c r="E91" s="44"/>
      <c r="F91" s="106"/>
      <c r="G91" s="106"/>
      <c r="H91" s="285" t="s">
        <v>115</v>
      </c>
      <c r="I91" s="285"/>
      <c r="J91" s="285"/>
      <c r="L91" s="107"/>
    </row>
    <row r="92" spans="1:12" s="65" customFormat="1" ht="15.75" customHeight="1" x14ac:dyDescent="0.25">
      <c r="A92" s="63"/>
      <c r="B92" s="286" t="s">
        <v>116</v>
      </c>
      <c r="C92" s="286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86">
        <f>+D92+E92+F92+G92</f>
        <v>4</v>
      </c>
      <c r="I92" s="286"/>
      <c r="J92" s="286"/>
      <c r="K92" s="66"/>
      <c r="L92" s="66"/>
    </row>
    <row r="93" spans="1:12" ht="60" customHeight="1" x14ac:dyDescent="0.25">
      <c r="B93" s="263" t="s">
        <v>117</v>
      </c>
      <c r="C93" s="263"/>
      <c r="D93" s="263"/>
      <c r="E93" s="263"/>
      <c r="F93" s="263"/>
      <c r="G93" s="263"/>
      <c r="H93" s="263"/>
      <c r="I93" s="263"/>
      <c r="J93" s="263"/>
    </row>
    <row r="94" spans="1:12" ht="12" customHeight="1" x14ac:dyDescent="0.25">
      <c r="B94" s="287" t="s">
        <v>118</v>
      </c>
      <c r="C94" s="287"/>
      <c r="D94" s="287"/>
      <c r="E94" s="287"/>
      <c r="F94" s="287"/>
      <c r="G94" s="287"/>
      <c r="H94" s="287"/>
      <c r="I94" s="111">
        <v>0.1</v>
      </c>
      <c r="J94" s="112">
        <f>(D101+F101)*I94/H101</f>
        <v>0.1</v>
      </c>
    </row>
    <row r="95" spans="1:12" ht="18" customHeight="1" x14ac:dyDescent="0.25">
      <c r="B95" s="288"/>
      <c r="C95" s="289" t="s">
        <v>119</v>
      </c>
      <c r="D95" s="289" t="s">
        <v>23</v>
      </c>
      <c r="E95" s="289" t="s">
        <v>24</v>
      </c>
      <c r="F95" s="289" t="s">
        <v>25</v>
      </c>
      <c r="G95" s="289" t="s">
        <v>26</v>
      </c>
      <c r="H95" s="290" t="s">
        <v>27</v>
      </c>
      <c r="I95" s="290"/>
      <c r="J95" s="290"/>
    </row>
    <row r="96" spans="1:12" x14ac:dyDescent="0.25">
      <c r="B96" s="288"/>
      <c r="C96" s="289"/>
      <c r="D96" s="289"/>
      <c r="E96" s="289"/>
      <c r="F96" s="289"/>
      <c r="G96" s="289"/>
      <c r="H96" s="290"/>
      <c r="I96" s="290"/>
      <c r="J96" s="290"/>
    </row>
    <row r="97" spans="1:12" s="117" customFormat="1" ht="23.25" customHeight="1" x14ac:dyDescent="0.25">
      <c r="A97" s="113">
        <v>1</v>
      </c>
      <c r="B97" s="288"/>
      <c r="C97" s="114" t="s">
        <v>120</v>
      </c>
      <c r="D97" s="115">
        <v>1</v>
      </c>
      <c r="E97" s="115"/>
      <c r="F97" s="115"/>
      <c r="G97" s="115"/>
      <c r="H97" s="291" t="s">
        <v>121</v>
      </c>
      <c r="I97" s="291"/>
      <c r="J97" s="291"/>
      <c r="K97" s="116"/>
      <c r="L97" s="116"/>
    </row>
    <row r="98" spans="1:12" s="117" customFormat="1" ht="23.25" customHeight="1" x14ac:dyDescent="0.25">
      <c r="A98" s="113">
        <v>2</v>
      </c>
      <c r="B98" s="288"/>
      <c r="C98" s="118" t="s">
        <v>122</v>
      </c>
      <c r="D98" s="115">
        <v>1</v>
      </c>
      <c r="E98" s="115"/>
      <c r="F98" s="115"/>
      <c r="G98" s="115"/>
      <c r="H98" s="291" t="s">
        <v>123</v>
      </c>
      <c r="I98" s="291"/>
      <c r="J98" s="291"/>
      <c r="K98" s="116"/>
      <c r="L98" s="116"/>
    </row>
    <row r="99" spans="1:12" s="117" customFormat="1" ht="23.25" customHeight="1" x14ac:dyDescent="0.25">
      <c r="A99" s="113">
        <v>3</v>
      </c>
      <c r="B99" s="288"/>
      <c r="C99" s="114" t="s">
        <v>124</v>
      </c>
      <c r="D99" s="115"/>
      <c r="E99" s="115"/>
      <c r="F99" s="115">
        <v>1</v>
      </c>
      <c r="G99" s="115"/>
      <c r="H99" s="291" t="s">
        <v>125</v>
      </c>
      <c r="I99" s="291"/>
      <c r="J99" s="291"/>
      <c r="K99" s="116"/>
      <c r="L99" s="116"/>
    </row>
    <row r="100" spans="1:12" s="117" customFormat="1" ht="23.25" customHeight="1" x14ac:dyDescent="0.25">
      <c r="A100" s="113">
        <v>4</v>
      </c>
      <c r="B100" s="288"/>
      <c r="C100" s="114" t="s">
        <v>126</v>
      </c>
      <c r="D100" s="115">
        <v>1</v>
      </c>
      <c r="E100" s="115"/>
      <c r="F100" s="115"/>
      <c r="G100" s="115"/>
      <c r="H100" s="291"/>
      <c r="I100" s="291"/>
      <c r="J100" s="291"/>
      <c r="K100" s="116"/>
      <c r="L100" s="116"/>
    </row>
    <row r="101" spans="1:12" s="65" customFormat="1" ht="18.75" customHeight="1" x14ac:dyDescent="0.25">
      <c r="A101" s="63"/>
      <c r="B101" s="267" t="s">
        <v>127</v>
      </c>
      <c r="C101" s="267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92">
        <f>+D101+E101+F101+G101</f>
        <v>4</v>
      </c>
      <c r="I101" s="292"/>
      <c r="J101" s="292"/>
      <c r="K101" s="66"/>
      <c r="L101" s="66"/>
    </row>
    <row r="102" spans="1:12" ht="41.25" customHeight="1" x14ac:dyDescent="0.25">
      <c r="B102" s="269" t="s">
        <v>128</v>
      </c>
      <c r="C102" s="269"/>
      <c r="D102" s="269"/>
      <c r="E102" s="269"/>
      <c r="F102" s="269"/>
      <c r="G102" s="269"/>
      <c r="H102" s="269"/>
      <c r="I102" s="269"/>
      <c r="J102" s="269"/>
    </row>
    <row r="103" spans="1:12" ht="18" customHeight="1" x14ac:dyDescent="0.25">
      <c r="B103" s="293" t="s">
        <v>129</v>
      </c>
      <c r="C103" s="293"/>
      <c r="D103" s="293"/>
      <c r="E103" s="293"/>
      <c r="F103" s="293"/>
      <c r="G103" s="293"/>
      <c r="H103" s="293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23</v>
      </c>
      <c r="E104" s="38" t="s">
        <v>24</v>
      </c>
      <c r="F104" s="38" t="s">
        <v>25</v>
      </c>
      <c r="G104" s="38" t="s">
        <v>26</v>
      </c>
      <c r="H104" s="294" t="s">
        <v>27</v>
      </c>
      <c r="I104" s="294"/>
      <c r="J104" s="294"/>
    </row>
    <row r="105" spans="1:12" ht="48.6" customHeight="1" x14ac:dyDescent="0.25">
      <c r="A105" s="1">
        <v>1</v>
      </c>
      <c r="B105" s="121"/>
      <c r="C105" s="123" t="s">
        <v>130</v>
      </c>
      <c r="D105" s="124">
        <v>1</v>
      </c>
      <c r="E105" s="125">
        <v>1</v>
      </c>
      <c r="F105" s="61"/>
      <c r="G105" s="61"/>
      <c r="H105" s="295" t="s">
        <v>223</v>
      </c>
      <c r="I105" s="295"/>
      <c r="J105" s="295"/>
    </row>
    <row r="106" spans="1:12" ht="48.6" customHeight="1" x14ac:dyDescent="0.25">
      <c r="A106" s="1">
        <v>2</v>
      </c>
      <c r="B106" s="121"/>
      <c r="C106" s="123" t="s">
        <v>131</v>
      </c>
      <c r="D106" s="124">
        <v>1</v>
      </c>
      <c r="E106" s="125"/>
      <c r="F106" s="61"/>
      <c r="G106" s="61"/>
      <c r="H106" s="295" t="s">
        <v>132</v>
      </c>
      <c r="I106" s="295"/>
      <c r="J106" s="295"/>
    </row>
    <row r="107" spans="1:12" s="117" customFormat="1" ht="29.25" customHeight="1" x14ac:dyDescent="0.25">
      <c r="A107" s="113">
        <v>3</v>
      </c>
      <c r="B107" s="126"/>
      <c r="C107" s="127" t="s">
        <v>133</v>
      </c>
      <c r="D107" s="128"/>
      <c r="E107" s="125">
        <v>1</v>
      </c>
      <c r="F107" s="128"/>
      <c r="G107" s="128"/>
      <c r="H107" s="296" t="s">
        <v>134</v>
      </c>
      <c r="I107" s="296"/>
      <c r="J107" s="296"/>
      <c r="K107" s="116"/>
      <c r="L107" s="116"/>
    </row>
    <row r="108" spans="1:12" ht="40.5" customHeight="1" x14ac:dyDescent="0.25">
      <c r="A108" s="1">
        <v>4</v>
      </c>
      <c r="B108" s="129"/>
      <c r="C108" s="123" t="s">
        <v>135</v>
      </c>
      <c r="D108" s="61">
        <v>1</v>
      </c>
      <c r="E108" s="125"/>
      <c r="F108" s="61"/>
      <c r="G108" s="61"/>
      <c r="H108" s="295" t="s">
        <v>136</v>
      </c>
      <c r="I108" s="295"/>
      <c r="J108" s="295"/>
    </row>
    <row r="109" spans="1:12" s="65" customFormat="1" ht="18" customHeight="1" x14ac:dyDescent="0.2">
      <c r="A109" s="54"/>
      <c r="B109" s="267" t="s">
        <v>137</v>
      </c>
      <c r="C109" s="267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86"/>
      <c r="I109" s="286"/>
      <c r="J109" s="286"/>
      <c r="K109" s="66"/>
      <c r="L109" s="66"/>
    </row>
    <row r="110" spans="1:12" ht="50.25" customHeight="1" x14ac:dyDescent="0.25">
      <c r="B110" s="269" t="s">
        <v>138</v>
      </c>
      <c r="C110" s="269"/>
      <c r="D110" s="269"/>
      <c r="E110" s="269"/>
      <c r="F110" s="269"/>
      <c r="G110" s="269"/>
      <c r="H110" s="269"/>
      <c r="I110" s="269"/>
      <c r="J110" s="269"/>
    </row>
    <row r="111" spans="1:12" ht="18" customHeight="1" x14ac:dyDescent="0.25">
      <c r="B111" s="293" t="s">
        <v>139</v>
      </c>
      <c r="C111" s="293"/>
      <c r="D111" s="293"/>
      <c r="E111" s="293"/>
      <c r="F111" s="293"/>
      <c r="G111" s="293"/>
      <c r="H111" s="293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23</v>
      </c>
      <c r="E112" s="38" t="s">
        <v>24</v>
      </c>
      <c r="F112" s="38" t="s">
        <v>25</v>
      </c>
      <c r="G112" s="38" t="s">
        <v>26</v>
      </c>
      <c r="H112" s="294" t="s">
        <v>27</v>
      </c>
      <c r="I112" s="294"/>
      <c r="J112" s="294"/>
    </row>
    <row r="113" spans="1:12" s="117" customFormat="1" ht="31.5" customHeight="1" x14ac:dyDescent="0.25">
      <c r="A113" s="113">
        <v>1</v>
      </c>
      <c r="B113" s="126"/>
      <c r="C113" s="130" t="s">
        <v>140</v>
      </c>
      <c r="D113" s="131"/>
      <c r="E113" s="131">
        <v>1</v>
      </c>
      <c r="F113" s="131"/>
      <c r="G113" s="131"/>
      <c r="H113" s="297" t="s">
        <v>141</v>
      </c>
      <c r="I113" s="297"/>
      <c r="J113" s="297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142</v>
      </c>
      <c r="D114" s="131">
        <v>1</v>
      </c>
      <c r="E114" s="131"/>
      <c r="F114" s="131"/>
      <c r="G114" s="131"/>
      <c r="H114" s="297" t="s">
        <v>143</v>
      </c>
      <c r="I114" s="297"/>
      <c r="J114" s="297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144</v>
      </c>
      <c r="D115" s="131">
        <v>1</v>
      </c>
      <c r="E115" s="131"/>
      <c r="F115" s="131"/>
      <c r="G115" s="131"/>
      <c r="H115" s="297" t="s">
        <v>143</v>
      </c>
      <c r="I115" s="297"/>
      <c r="J115" s="297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145</v>
      </c>
      <c r="D116" s="131">
        <v>1</v>
      </c>
      <c r="E116" s="131"/>
      <c r="F116" s="131"/>
      <c r="G116" s="131"/>
      <c r="H116" s="297" t="s">
        <v>143</v>
      </c>
      <c r="I116" s="297"/>
      <c r="J116" s="297"/>
      <c r="K116" s="116"/>
      <c r="L116" s="116"/>
    </row>
    <row r="117" spans="1:12" ht="36" customHeight="1" x14ac:dyDescent="0.25">
      <c r="A117" s="1">
        <v>5</v>
      </c>
      <c r="B117" s="129"/>
      <c r="C117" s="133" t="s">
        <v>146</v>
      </c>
      <c r="D117" s="134">
        <v>1</v>
      </c>
      <c r="E117" s="134"/>
      <c r="F117" s="134"/>
      <c r="G117" s="131"/>
      <c r="H117" s="297" t="s">
        <v>143</v>
      </c>
      <c r="I117" s="297"/>
      <c r="J117" s="297"/>
    </row>
    <row r="118" spans="1:12" ht="42" customHeight="1" x14ac:dyDescent="0.25">
      <c r="A118" s="1">
        <v>6</v>
      </c>
      <c r="B118" s="129"/>
      <c r="C118" s="133" t="s">
        <v>147</v>
      </c>
      <c r="D118" s="134">
        <v>1</v>
      </c>
      <c r="E118" s="134"/>
      <c r="F118" s="134"/>
      <c r="G118" s="131"/>
      <c r="H118" s="297" t="s">
        <v>143</v>
      </c>
      <c r="I118" s="297"/>
      <c r="J118" s="297"/>
    </row>
    <row r="119" spans="1:12" s="65" customFormat="1" ht="12" x14ac:dyDescent="0.25">
      <c r="A119" s="63"/>
      <c r="B119" s="267" t="s">
        <v>148</v>
      </c>
      <c r="C119" s="267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86">
        <f>+D119+E119+F119+G119</f>
        <v>6</v>
      </c>
      <c r="I119" s="286"/>
      <c r="J119" s="286"/>
      <c r="K119" s="66"/>
      <c r="L119" s="66"/>
    </row>
    <row r="120" spans="1:12" ht="62.25" customHeight="1" x14ac:dyDescent="0.25">
      <c r="B120" s="269" t="s">
        <v>149</v>
      </c>
      <c r="C120" s="269"/>
      <c r="D120" s="269"/>
      <c r="E120" s="269"/>
      <c r="F120" s="269"/>
      <c r="G120" s="269"/>
      <c r="H120" s="269"/>
      <c r="I120" s="269"/>
      <c r="J120" s="269"/>
    </row>
    <row r="121" spans="1:12" ht="18" customHeight="1" x14ac:dyDescent="0.25">
      <c r="B121" s="257" t="s">
        <v>150</v>
      </c>
      <c r="C121" s="257"/>
      <c r="D121" s="257"/>
      <c r="E121" s="257"/>
      <c r="F121" s="257"/>
      <c r="G121" s="257"/>
      <c r="H121" s="257"/>
      <c r="I121" s="257"/>
      <c r="J121" s="257"/>
    </row>
    <row r="122" spans="1:12" ht="18" customHeight="1" x14ac:dyDescent="0.25">
      <c r="B122" s="135" t="s">
        <v>151</v>
      </c>
      <c r="C122" s="136"/>
      <c r="D122" s="298" t="s">
        <v>152</v>
      </c>
      <c r="E122" s="298"/>
      <c r="F122" s="298"/>
      <c r="G122" s="298"/>
      <c r="H122" s="298"/>
      <c r="I122" s="298"/>
      <c r="J122" s="298"/>
    </row>
    <row r="123" spans="1:12" ht="18" customHeight="1" x14ac:dyDescent="0.25">
      <c r="B123" s="135" t="s">
        <v>153</v>
      </c>
      <c r="C123" s="136"/>
      <c r="D123" s="298" t="s">
        <v>154</v>
      </c>
      <c r="E123" s="298"/>
      <c r="F123" s="298"/>
      <c r="G123" s="298"/>
      <c r="H123" s="298"/>
      <c r="I123" s="298"/>
      <c r="J123" s="298"/>
    </row>
    <row r="124" spans="1:12" ht="18" customHeight="1" x14ac:dyDescent="0.25">
      <c r="B124" s="135" t="s">
        <v>155</v>
      </c>
      <c r="C124" s="136"/>
      <c r="D124" s="298" t="s">
        <v>156</v>
      </c>
      <c r="E124" s="298"/>
      <c r="F124" s="298"/>
      <c r="G124" s="298"/>
      <c r="H124" s="298"/>
      <c r="I124" s="298"/>
      <c r="J124" s="298"/>
    </row>
    <row r="125" spans="1:12" ht="18" customHeight="1" x14ac:dyDescent="0.25">
      <c r="B125" s="135" t="s">
        <v>157</v>
      </c>
      <c r="C125" s="137"/>
      <c r="D125" s="298" t="s">
        <v>158</v>
      </c>
      <c r="E125" s="298"/>
      <c r="F125" s="298"/>
      <c r="G125" s="298"/>
      <c r="H125" s="298"/>
      <c r="I125" s="298"/>
      <c r="J125" s="298"/>
    </row>
    <row r="126" spans="1:12" ht="18" customHeight="1" x14ac:dyDescent="0.25">
      <c r="B126" s="138"/>
      <c r="C126" s="299" t="s">
        <v>159</v>
      </c>
      <c r="D126" s="299"/>
      <c r="E126" s="299"/>
      <c r="F126" s="299"/>
      <c r="G126" s="299"/>
      <c r="H126" s="299"/>
      <c r="I126" s="299"/>
      <c r="J126" s="299"/>
      <c r="K126" s="299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160</v>
      </c>
      <c r="D128" s="145" t="s">
        <v>161</v>
      </c>
      <c r="E128" s="144" t="s">
        <v>162</v>
      </c>
      <c r="F128" s="144" t="s">
        <v>163</v>
      </c>
      <c r="G128" s="144" t="s">
        <v>23</v>
      </c>
      <c r="H128" s="144" t="s">
        <v>24</v>
      </c>
      <c r="I128" s="144" t="s">
        <v>25</v>
      </c>
      <c r="J128" s="144" t="s">
        <v>26</v>
      </c>
      <c r="K128" s="145" t="s">
        <v>164</v>
      </c>
      <c r="L128" s="145" t="s">
        <v>165</v>
      </c>
    </row>
    <row r="129" spans="3:15" ht="33.75" customHeight="1" x14ac:dyDescent="0.25">
      <c r="C129" s="74" t="str">
        <f>+B17</f>
        <v>1. CAPACIDAD INSTALADA Y RED</v>
      </c>
      <c r="D129" s="146">
        <f>+A26</f>
        <v>8</v>
      </c>
      <c r="E129" s="147">
        <f>+I17</f>
        <v>0.2</v>
      </c>
      <c r="F129" s="147">
        <f>+J17</f>
        <v>0.2</v>
      </c>
      <c r="G129" s="146">
        <f>+D27</f>
        <v>8</v>
      </c>
      <c r="H129" s="146">
        <f>+E27</f>
        <v>0</v>
      </c>
      <c r="I129" s="146">
        <f>+F27</f>
        <v>0</v>
      </c>
      <c r="J129" s="146">
        <f>+G27</f>
        <v>0</v>
      </c>
      <c r="K129" s="148" t="str">
        <f>+B28</f>
        <v xml:space="preserve">todos los consultorios se cuencuentran habilitados con equipos para la antecion de los programas de salud visual y auditiva </v>
      </c>
      <c r="L129" s="149" t="s">
        <v>166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>
        <f>+A44</f>
        <v>13</v>
      </c>
      <c r="E130" s="147">
        <f>+I29</f>
        <v>0.25</v>
      </c>
      <c r="F130" s="147">
        <f>+J29</f>
        <v>0.25</v>
      </c>
      <c r="G130" s="146">
        <f>+D45</f>
        <v>1</v>
      </c>
      <c r="H130" s="146">
        <f>+E45</f>
        <v>0</v>
      </c>
      <c r="I130" s="146">
        <f>+F45</f>
        <v>0</v>
      </c>
      <c r="J130" s="146">
        <f>+G45</f>
        <v>0</v>
      </c>
      <c r="K130" s="148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149"/>
    </row>
    <row r="131" spans="3:15" ht="33.75" customHeight="1" x14ac:dyDescent="0.25">
      <c r="C131" s="74" t="str">
        <f>+B47</f>
        <v>3. DEMANDA INDUCIDA</v>
      </c>
      <c r="D131" s="146">
        <f>+A52</f>
        <v>4</v>
      </c>
      <c r="E131" s="147">
        <v>0.05</v>
      </c>
      <c r="F131" s="147">
        <f>+J47</f>
        <v>0.05</v>
      </c>
      <c r="G131" s="146">
        <f>+D53</f>
        <v>4</v>
      </c>
      <c r="H131" s="146">
        <f>+E53</f>
        <v>0</v>
      </c>
      <c r="I131" s="146">
        <f>+F53</f>
        <v>0</v>
      </c>
      <c r="J131" s="146">
        <f>+G53</f>
        <v>0</v>
      </c>
      <c r="K131" s="148" t="str">
        <f>+B54</f>
        <v xml:space="preserve">se realiza captacion integral en la demanda inducida a toda la poblacion enviada por la EAPB por medio telefonico </v>
      </c>
      <c r="L131" s="149" t="s">
        <v>166</v>
      </c>
    </row>
    <row r="132" spans="3:15" ht="33.75" customHeight="1" x14ac:dyDescent="0.25">
      <c r="C132" s="74" t="str">
        <f>+B55</f>
        <v xml:space="preserve">4.CARACTERIZACIÓN POBLACIONAL </v>
      </c>
      <c r="D132" s="146">
        <f>+A55</f>
        <v>1</v>
      </c>
      <c r="E132" s="147">
        <f>+I55</f>
        <v>0.05</v>
      </c>
      <c r="F132" s="147">
        <f>+J55</f>
        <v>0.05</v>
      </c>
      <c r="G132" s="146">
        <f>+D71</f>
        <v>1</v>
      </c>
      <c r="H132" s="146">
        <f>+E71</f>
        <v>0</v>
      </c>
      <c r="I132" s="146">
        <f>+F71</f>
        <v>0</v>
      </c>
      <c r="J132" s="146">
        <f>+G71</f>
        <v>0</v>
      </c>
      <c r="K132" s="148">
        <f t="shared" ref="K130:K138" si="0">+B31</f>
        <v>0</v>
      </c>
      <c r="L132" s="149" t="s">
        <v>166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>
        <f>+A82</f>
        <v>7</v>
      </c>
      <c r="E133" s="147">
        <f>+I74</f>
        <v>0.1</v>
      </c>
      <c r="F133" s="147">
        <f>+J74</f>
        <v>0.1</v>
      </c>
      <c r="G133" s="146">
        <f>+E83</f>
        <v>0</v>
      </c>
      <c r="H133" s="146">
        <f>+F83</f>
        <v>0</v>
      </c>
      <c r="I133" s="146">
        <f>+G83</f>
        <v>0</v>
      </c>
      <c r="J133" s="146">
        <f>+G83</f>
        <v>0</v>
      </c>
      <c r="K133" s="148" t="str">
        <f t="shared" si="0"/>
        <v xml:space="preserve">POBLACION </v>
      </c>
      <c r="L133" s="150" t="s">
        <v>166</v>
      </c>
    </row>
    <row r="134" spans="3:15" ht="33.75" customHeight="1" x14ac:dyDescent="0.25">
      <c r="C134" s="74" t="str">
        <f>+B86</f>
        <v>6. ACCESIBILIDAD</v>
      </c>
      <c r="D134" s="146">
        <f>+A91</f>
        <v>4</v>
      </c>
      <c r="E134" s="147">
        <f>+I86</f>
        <v>0.1</v>
      </c>
      <c r="F134" s="147">
        <f>+J86</f>
        <v>7.5000000000000011E-2</v>
      </c>
      <c r="G134" s="146">
        <f>+D92</f>
        <v>3</v>
      </c>
      <c r="H134" s="146">
        <f>+E92</f>
        <v>1</v>
      </c>
      <c r="I134" s="146">
        <f>+F92</f>
        <v>0</v>
      </c>
      <c r="J134" s="146">
        <f>+G92</f>
        <v>0</v>
      </c>
      <c r="K134" s="148">
        <f t="shared" si="0"/>
        <v>0</v>
      </c>
      <c r="L134" s="149" t="s">
        <v>167</v>
      </c>
    </row>
    <row r="135" spans="3:15" ht="33.75" customHeight="1" x14ac:dyDescent="0.25">
      <c r="C135" s="74" t="str">
        <f>+B94</f>
        <v>7. OPORTUNIDAD</v>
      </c>
      <c r="D135" s="146">
        <f>+A100</f>
        <v>4</v>
      </c>
      <c r="E135" s="147">
        <f>+I94</f>
        <v>0.1</v>
      </c>
      <c r="F135" s="147">
        <f>+J94</f>
        <v>0.1</v>
      </c>
      <c r="G135" s="146">
        <f>+D101</f>
        <v>3</v>
      </c>
      <c r="H135" s="146">
        <f>+E101</f>
        <v>0</v>
      </c>
      <c r="I135" s="146">
        <f>+F101</f>
        <v>1</v>
      </c>
      <c r="J135" s="146">
        <f>+G101</f>
        <v>0</v>
      </c>
      <c r="K135" s="148">
        <f t="shared" si="0"/>
        <v>0</v>
      </c>
      <c r="L135" s="149" t="s">
        <v>166</v>
      </c>
    </row>
    <row r="136" spans="3:15" ht="33.75" customHeight="1" x14ac:dyDescent="0.25">
      <c r="C136" s="74" t="str">
        <f>+B103</f>
        <v>8. SEGURIDAD</v>
      </c>
      <c r="D136" s="146">
        <f>+A108</f>
        <v>4</v>
      </c>
      <c r="E136" s="147">
        <f>+I103</f>
        <v>0.05</v>
      </c>
      <c r="F136" s="147" t="e">
        <f>+J103</f>
        <v>#DIV/0!</v>
      </c>
      <c r="G136" s="146">
        <f>+D109</f>
        <v>3</v>
      </c>
      <c r="H136" s="146">
        <f>+E109</f>
        <v>2</v>
      </c>
      <c r="I136" s="146">
        <f>+F109</f>
        <v>0</v>
      </c>
      <c r="J136" s="146">
        <f>+G109</f>
        <v>0</v>
      </c>
      <c r="K136" s="148">
        <f t="shared" si="0"/>
        <v>0</v>
      </c>
      <c r="L136" s="149" t="s">
        <v>167</v>
      </c>
    </row>
    <row r="137" spans="3:15" ht="33.75" customHeight="1" x14ac:dyDescent="0.25">
      <c r="C137" s="74" t="str">
        <f>+B111</f>
        <v>9.PERTINENCIA</v>
      </c>
      <c r="D137" s="146">
        <f>+A118</f>
        <v>6</v>
      </c>
      <c r="E137" s="147">
        <f>+I111</f>
        <v>0.1</v>
      </c>
      <c r="F137" s="147">
        <f>+J111</f>
        <v>8.3333333333333329E-2</v>
      </c>
      <c r="G137" s="146">
        <f>+D119</f>
        <v>5</v>
      </c>
      <c r="H137" s="146">
        <f>+E119</f>
        <v>1</v>
      </c>
      <c r="I137" s="146">
        <f>+F119</f>
        <v>0</v>
      </c>
      <c r="J137" s="146">
        <f>+G119</f>
        <v>0</v>
      </c>
      <c r="K137" s="148">
        <f t="shared" si="0"/>
        <v>0</v>
      </c>
      <c r="L137" s="149" t="s">
        <v>167</v>
      </c>
    </row>
    <row r="138" spans="3:15" ht="33.75" customHeight="1" x14ac:dyDescent="0.25">
      <c r="C138" s="74" t="s">
        <v>43</v>
      </c>
      <c r="D138" s="146">
        <f t="shared" ref="D138:J138" si="1">SUM(D129:D137)</f>
        <v>51</v>
      </c>
      <c r="E138" s="151">
        <f t="shared" si="1"/>
        <v>1</v>
      </c>
      <c r="F138" s="151" t="e">
        <f t="shared" si="1"/>
        <v>#DIV/0!</v>
      </c>
      <c r="G138" s="146">
        <f t="shared" si="1"/>
        <v>28</v>
      </c>
      <c r="H138" s="146">
        <f t="shared" si="1"/>
        <v>4</v>
      </c>
      <c r="I138" s="146">
        <f t="shared" si="1"/>
        <v>1</v>
      </c>
      <c r="J138" s="146">
        <f t="shared" si="1"/>
        <v>0</v>
      </c>
      <c r="K138" s="148">
        <f t="shared" si="0"/>
        <v>0</v>
      </c>
      <c r="L138" s="149"/>
      <c r="O138" s="2" t="s">
        <v>168</v>
      </c>
    </row>
  </sheetData>
  <mergeCells count="153"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opLeftCell="A50" zoomScaleNormal="100" workbookViewId="0">
      <selection activeCell="K2" sqref="K2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00"/>
      <c r="C1" s="300"/>
      <c r="D1" s="301"/>
      <c r="E1" s="301"/>
      <c r="F1" s="301"/>
      <c r="G1" s="301"/>
      <c r="H1" s="301"/>
      <c r="I1" s="301"/>
      <c r="J1" s="301"/>
    </row>
    <row r="2" spans="2:11" ht="11.45" customHeight="1" x14ac:dyDescent="0.25">
      <c r="B2" s="300"/>
      <c r="C2" s="300"/>
      <c r="D2" s="302" t="s">
        <v>0</v>
      </c>
      <c r="E2" s="302"/>
      <c r="F2" s="302"/>
      <c r="G2" s="302"/>
      <c r="H2" s="302"/>
      <c r="I2" s="302"/>
      <c r="J2" s="302"/>
    </row>
    <row r="3" spans="2:11" ht="11.45" customHeight="1" x14ac:dyDescent="0.25">
      <c r="B3" s="300"/>
      <c r="C3" s="300"/>
      <c r="D3" s="302"/>
      <c r="E3" s="302"/>
      <c r="F3" s="302"/>
      <c r="G3" s="302"/>
      <c r="H3" s="302"/>
      <c r="I3" s="302"/>
      <c r="J3" s="302"/>
    </row>
    <row r="4" spans="2:11" ht="11.45" customHeight="1" x14ac:dyDescent="0.25">
      <c r="B4" s="300"/>
      <c r="C4" s="300"/>
      <c r="D4" s="302"/>
      <c r="E4" s="302"/>
      <c r="F4" s="302"/>
      <c r="G4" s="302"/>
      <c r="H4" s="302"/>
      <c r="I4" s="302"/>
      <c r="J4" s="302"/>
    </row>
    <row r="5" spans="2:11" x14ac:dyDescent="0.25">
      <c r="B5" s="155"/>
      <c r="C5" s="301"/>
      <c r="D5" s="301"/>
      <c r="E5" s="301"/>
      <c r="F5" s="301"/>
      <c r="G5" s="301"/>
      <c r="H5" s="301"/>
      <c r="I5" s="301"/>
      <c r="J5" s="301"/>
    </row>
    <row r="6" spans="2:11" x14ac:dyDescent="0.25">
      <c r="B6" s="300"/>
      <c r="C6" s="300"/>
      <c r="D6" s="300"/>
      <c r="E6" s="300"/>
      <c r="F6" s="300"/>
      <c r="G6" s="300"/>
      <c r="H6" s="300"/>
      <c r="I6" s="300"/>
      <c r="J6" s="300"/>
    </row>
    <row r="7" spans="2:11" ht="12.75" customHeight="1" x14ac:dyDescent="0.25">
      <c r="B7" s="242" t="s">
        <v>169</v>
      </c>
      <c r="C7" s="242"/>
      <c r="D7" s="242"/>
      <c r="E7" s="242"/>
      <c r="F7" s="242"/>
      <c r="G7" s="242"/>
      <c r="H7" s="242"/>
      <c r="I7" s="242"/>
      <c r="J7" s="242"/>
    </row>
    <row r="8" spans="2:11" ht="31.5" customHeight="1" x14ac:dyDescent="0.25">
      <c r="B8" s="243"/>
      <c r="C8" s="244" t="s">
        <v>170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2:11" x14ac:dyDescent="0.25">
      <c r="B9" s="243"/>
      <c r="C9" s="244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2:11" x14ac:dyDescent="0.25">
      <c r="B10" s="243"/>
      <c r="C10" s="244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/>
      <c r="J10" s="8"/>
    </row>
    <row r="11" spans="2:11" x14ac:dyDescent="0.25">
      <c r="B11" s="243"/>
      <c r="C11" s="9" t="s">
        <v>11</v>
      </c>
      <c r="D11" s="245" t="str">
        <f>+' SALUD VISU LCH IPS'!D11:J11</f>
        <v xml:space="preserve">Angela Maria Vallejo </v>
      </c>
      <c r="E11" s="245"/>
      <c r="F11" s="245"/>
      <c r="G11" s="245"/>
      <c r="H11" s="245"/>
      <c r="I11" s="245"/>
      <c r="J11" s="245"/>
    </row>
    <row r="12" spans="2:11" x14ac:dyDescent="0.25">
      <c r="B12" s="243"/>
      <c r="C12" s="9" t="s">
        <v>13</v>
      </c>
      <c r="D12" s="245" t="str">
        <f>+' SALUD VISU LCH IPS'!D12:J12</f>
        <v xml:space="preserve">Enfermera </v>
      </c>
      <c r="E12" s="245"/>
      <c r="F12" s="245"/>
      <c r="G12" s="245"/>
      <c r="H12" s="245"/>
      <c r="I12" s="245"/>
      <c r="J12" s="245"/>
    </row>
    <row r="13" spans="2:11" x14ac:dyDescent="0.25">
      <c r="B13" s="243"/>
      <c r="C13" s="9" t="s">
        <v>15</v>
      </c>
      <c r="D13" s="245" t="str">
        <f>+' SALUD VISU LCH IPS'!D13:J13</f>
        <v>angela17_3@hotmail.com</v>
      </c>
      <c r="E13" s="245"/>
      <c r="F13" s="245"/>
      <c r="G13" s="245"/>
      <c r="H13" s="245"/>
      <c r="I13" s="245"/>
      <c r="J13" s="245"/>
    </row>
    <row r="14" spans="2:11" x14ac:dyDescent="0.25">
      <c r="B14" s="243"/>
      <c r="C14" s="9" t="s">
        <v>17</v>
      </c>
      <c r="D14" s="245">
        <f>+' SALUD VISU LCH IPS'!D14:J14</f>
        <v>3205616401</v>
      </c>
      <c r="E14" s="245"/>
      <c r="F14" s="245"/>
      <c r="G14" s="245"/>
      <c r="H14" s="245"/>
      <c r="I14" s="245"/>
      <c r="J14" s="245"/>
    </row>
    <row r="15" spans="2:11" x14ac:dyDescent="0.25">
      <c r="B15" s="243"/>
      <c r="C15" s="9" t="s">
        <v>18</v>
      </c>
      <c r="D15" s="245" t="str">
        <f>+' SALUD VISU LCH IPS'!D15:J15</f>
        <v xml:space="preserve">2 años </v>
      </c>
      <c r="E15" s="245"/>
      <c r="F15" s="245"/>
      <c r="G15" s="245"/>
      <c r="H15" s="245"/>
      <c r="I15" s="245"/>
      <c r="J15" s="245"/>
    </row>
    <row r="16" spans="2:11" x14ac:dyDescent="0.25">
      <c r="B16" s="243"/>
      <c r="C16" s="10" t="s">
        <v>20</v>
      </c>
      <c r="D16" s="303"/>
      <c r="E16" s="303"/>
      <c r="F16" s="303"/>
      <c r="G16" s="303"/>
      <c r="H16" s="303"/>
      <c r="I16" s="303"/>
      <c r="J16" s="303"/>
    </row>
    <row r="17" spans="1:15" x14ac:dyDescent="0.25">
      <c r="B17" s="247" t="s">
        <v>22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27" customHeight="1" x14ac:dyDescent="0.25">
      <c r="A19" s="152">
        <v>1</v>
      </c>
      <c r="B19" s="248" t="s">
        <v>28</v>
      </c>
      <c r="C19" s="19" t="s">
        <v>29</v>
      </c>
      <c r="D19" s="20">
        <v>1</v>
      </c>
      <c r="E19" s="20"/>
      <c r="F19" s="21"/>
      <c r="G19" s="21"/>
      <c r="H19" s="249" t="s">
        <v>230</v>
      </c>
      <c r="I19" s="249"/>
      <c r="J19" s="249"/>
      <c r="O19" s="156">
        <v>0.76</v>
      </c>
    </row>
    <row r="20" spans="1:15" ht="12.75" customHeight="1" x14ac:dyDescent="0.25">
      <c r="A20" s="152">
        <v>2</v>
      </c>
      <c r="B20" s="248"/>
      <c r="C20" s="23" t="s">
        <v>171</v>
      </c>
      <c r="D20" s="20">
        <v>1</v>
      </c>
      <c r="E20" s="20"/>
      <c r="F20" s="21"/>
      <c r="G20" s="21"/>
      <c r="H20" s="249" t="s">
        <v>226</v>
      </c>
      <c r="I20" s="249"/>
      <c r="J20" s="249"/>
      <c r="O20" s="156"/>
    </row>
    <row r="21" spans="1:15" ht="12.75" customHeight="1" x14ac:dyDescent="0.25">
      <c r="A21" s="152">
        <v>3</v>
      </c>
      <c r="B21" s="248"/>
      <c r="C21" s="23" t="s">
        <v>172</v>
      </c>
      <c r="D21" s="20">
        <v>1</v>
      </c>
      <c r="E21" s="20"/>
      <c r="F21" s="21"/>
      <c r="G21" s="21"/>
      <c r="H21" s="249" t="s">
        <v>32</v>
      </c>
      <c r="I21" s="249"/>
      <c r="J21" s="249"/>
      <c r="O21" s="156"/>
    </row>
    <row r="22" spans="1:15" ht="27.75" customHeight="1" x14ac:dyDescent="0.25">
      <c r="A22" s="152">
        <v>4</v>
      </c>
      <c r="B22" s="248"/>
      <c r="C22" s="24" t="s">
        <v>33</v>
      </c>
      <c r="D22" s="20">
        <v>1</v>
      </c>
      <c r="E22" s="20"/>
      <c r="F22" s="21"/>
      <c r="G22" s="21"/>
      <c r="H22" s="249" t="s">
        <v>34</v>
      </c>
      <c r="I22" s="249"/>
      <c r="J22" s="249"/>
    </row>
    <row r="23" spans="1:15" ht="12.75" customHeight="1" x14ac:dyDescent="0.25">
      <c r="A23" s="152">
        <v>5</v>
      </c>
      <c r="B23" s="304" t="s">
        <v>35</v>
      </c>
      <c r="C23" s="25" t="s">
        <v>36</v>
      </c>
      <c r="D23" s="20">
        <v>1</v>
      </c>
      <c r="E23" s="20"/>
      <c r="F23" s="21"/>
      <c r="G23" s="21"/>
      <c r="H23" s="249" t="s">
        <v>224</v>
      </c>
      <c r="I23" s="249"/>
      <c r="J23" s="249"/>
    </row>
    <row r="24" spans="1:15" ht="21.75" customHeight="1" x14ac:dyDescent="0.25">
      <c r="A24" s="152">
        <v>6</v>
      </c>
      <c r="B24" s="304"/>
      <c r="C24" s="25" t="s">
        <v>173</v>
      </c>
      <c r="D24" s="20">
        <v>1</v>
      </c>
      <c r="E24" s="20"/>
      <c r="F24" s="21"/>
      <c r="G24" s="21"/>
      <c r="H24" s="249" t="s">
        <v>38</v>
      </c>
      <c r="I24" s="249"/>
      <c r="J24" s="249"/>
    </row>
    <row r="25" spans="1:15" s="82" customFormat="1" ht="27" customHeight="1" x14ac:dyDescent="0.2">
      <c r="A25" s="152">
        <v>7</v>
      </c>
      <c r="B25" s="304"/>
      <c r="C25" s="25" t="s">
        <v>174</v>
      </c>
      <c r="D25" s="20">
        <v>1</v>
      </c>
      <c r="E25" s="20"/>
      <c r="F25" s="21"/>
      <c r="G25" s="21"/>
      <c r="H25" s="249" t="s">
        <v>40</v>
      </c>
      <c r="I25" s="249"/>
      <c r="J25" s="249"/>
      <c r="K25" s="107"/>
      <c r="L25" s="107"/>
      <c r="M25" s="107"/>
      <c r="N25" s="107"/>
    </row>
    <row r="26" spans="1:15" s="82" customFormat="1" ht="33.75" customHeight="1" x14ac:dyDescent="0.2">
      <c r="A26" s="152">
        <v>8</v>
      </c>
      <c r="B26" s="304"/>
      <c r="C26" s="25" t="s">
        <v>41</v>
      </c>
      <c r="D26" s="20">
        <v>1</v>
      </c>
      <c r="E26" s="20"/>
      <c r="F26" s="21"/>
      <c r="G26" s="21"/>
      <c r="H26" s="249" t="s">
        <v>42</v>
      </c>
      <c r="I26" s="249"/>
      <c r="J26" s="249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159"/>
      <c r="L27" s="159"/>
    </row>
    <row r="28" spans="1:15" ht="56.25" customHeight="1" x14ac:dyDescent="0.25">
      <c r="B28" s="253" t="str">
        <f>+' SALUD VISU LCH IPS'!B28:J28</f>
        <v xml:space="preserve">todos los consultorios se cuencuentran habilitados con equipos para la antecion de los programas de salud visual y auditiva </v>
      </c>
      <c r="C28" s="253"/>
      <c r="D28" s="253"/>
      <c r="E28" s="253"/>
      <c r="F28" s="253"/>
      <c r="G28" s="253"/>
      <c r="H28" s="253"/>
      <c r="I28" s="253"/>
      <c r="J28" s="253"/>
    </row>
    <row r="29" spans="1:15" s="82" customFormat="1" ht="12.75" x14ac:dyDescent="0.2">
      <c r="A29" s="160"/>
      <c r="B29" s="247" t="s">
        <v>45</v>
      </c>
      <c r="C29" s="247"/>
      <c r="D29" s="247"/>
      <c r="E29" s="247"/>
      <c r="F29" s="247"/>
      <c r="G29" s="247"/>
      <c r="H29" s="247"/>
      <c r="I29" s="161">
        <v>0.25</v>
      </c>
      <c r="J29" s="34">
        <f>+(D44+F44)*I29/H44</f>
        <v>0.18181818181818182</v>
      </c>
      <c r="K29" s="81"/>
      <c r="L29" s="81"/>
    </row>
    <row r="30" spans="1:15" s="82" customFormat="1" ht="12.75" x14ac:dyDescent="0.2">
      <c r="A30" s="160"/>
      <c r="B30" s="162"/>
      <c r="C30" s="305" t="s">
        <v>46</v>
      </c>
      <c r="D30" s="15" t="s">
        <v>23</v>
      </c>
      <c r="E30" s="15" t="s">
        <v>24</v>
      </c>
      <c r="F30" s="15" t="s">
        <v>25</v>
      </c>
      <c r="G30" s="15" t="s">
        <v>26</v>
      </c>
      <c r="H30" s="306" t="s">
        <v>27</v>
      </c>
      <c r="I30" s="306"/>
      <c r="J30" s="306"/>
      <c r="K30" s="81"/>
      <c r="L30" s="81"/>
    </row>
    <row r="31" spans="1:15" s="82" customFormat="1" ht="12.75" x14ac:dyDescent="0.2">
      <c r="A31" s="160"/>
      <c r="B31" s="162"/>
      <c r="C31" s="305"/>
      <c r="D31" s="163"/>
      <c r="E31" s="163"/>
      <c r="F31" s="163"/>
      <c r="G31" s="163"/>
      <c r="H31" s="164" t="s">
        <v>47</v>
      </c>
      <c r="I31" s="307" t="s">
        <v>48</v>
      </c>
      <c r="J31" s="307"/>
      <c r="K31" s="81"/>
      <c r="L31" s="81"/>
    </row>
    <row r="32" spans="1:15" s="82" customFormat="1" ht="12.75" x14ac:dyDescent="0.2">
      <c r="A32" s="160">
        <v>1</v>
      </c>
      <c r="B32" s="308" t="s">
        <v>175</v>
      </c>
      <c r="C32" s="40" t="s">
        <v>50</v>
      </c>
      <c r="D32" s="41">
        <v>1</v>
      </c>
      <c r="E32" s="41"/>
      <c r="F32" s="41"/>
      <c r="G32" s="20"/>
      <c r="H32" s="44"/>
      <c r="I32" s="309"/>
      <c r="J32" s="309"/>
      <c r="K32" s="81"/>
      <c r="L32" s="81"/>
    </row>
    <row r="33" spans="1:12" s="82" customFormat="1" ht="25.5" x14ac:dyDescent="0.2">
      <c r="A33" s="160">
        <v>2</v>
      </c>
      <c r="B33" s="308"/>
      <c r="C33" s="43" t="s">
        <v>176</v>
      </c>
      <c r="D33" s="41">
        <v>1</v>
      </c>
      <c r="E33" s="41"/>
      <c r="F33" s="41"/>
      <c r="G33" s="20"/>
      <c r="H33" s="44"/>
      <c r="I33" s="310"/>
      <c r="J33" s="310"/>
      <c r="K33" s="81"/>
      <c r="L33" s="81"/>
    </row>
    <row r="34" spans="1:12" s="82" customFormat="1" ht="38.25" x14ac:dyDescent="0.2">
      <c r="A34" s="160">
        <v>3</v>
      </c>
      <c r="B34" s="308"/>
      <c r="C34" s="45" t="s">
        <v>177</v>
      </c>
      <c r="D34" s="46">
        <v>1</v>
      </c>
      <c r="E34" s="46"/>
      <c r="F34" s="46"/>
      <c r="G34" s="44"/>
      <c r="H34" s="44"/>
      <c r="I34" s="311"/>
      <c r="J34" s="311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178</v>
      </c>
      <c r="D35" s="46">
        <v>1</v>
      </c>
      <c r="E35" s="46"/>
      <c r="F35" s="46"/>
      <c r="G35" s="44"/>
      <c r="H35" s="44"/>
      <c r="I35" s="312"/>
      <c r="J35" s="312"/>
      <c r="K35" s="81"/>
      <c r="L35" s="81"/>
    </row>
    <row r="36" spans="1:12" s="82" customFormat="1" ht="38.25" x14ac:dyDescent="0.2">
      <c r="A36" s="160">
        <v>5</v>
      </c>
      <c r="B36" s="166"/>
      <c r="C36" s="45" t="s">
        <v>179</v>
      </c>
      <c r="D36" s="46">
        <v>1</v>
      </c>
      <c r="E36" s="46"/>
      <c r="F36" s="46"/>
      <c r="G36" s="44"/>
      <c r="H36" s="44"/>
      <c r="I36" s="313"/>
      <c r="J36" s="313"/>
      <c r="K36" s="81"/>
      <c r="L36" s="81"/>
    </row>
    <row r="37" spans="1:12" s="169" customFormat="1" ht="38.25" x14ac:dyDescent="0.2">
      <c r="A37" s="167">
        <v>6</v>
      </c>
      <c r="B37" s="166"/>
      <c r="C37" s="45" t="s">
        <v>180</v>
      </c>
      <c r="D37" s="46">
        <v>1</v>
      </c>
      <c r="E37" s="46"/>
      <c r="F37" s="46"/>
      <c r="G37" s="44"/>
      <c r="H37" s="44"/>
      <c r="I37" s="314"/>
      <c r="J37" s="314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181</v>
      </c>
      <c r="D38" s="46">
        <v>1</v>
      </c>
      <c r="E38" s="46"/>
      <c r="F38" s="46"/>
      <c r="G38" s="44"/>
      <c r="H38" s="44"/>
      <c r="I38" s="314"/>
      <c r="J38" s="314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182</v>
      </c>
      <c r="D39" s="46">
        <v>1</v>
      </c>
      <c r="E39" s="46"/>
      <c r="F39" s="46"/>
      <c r="G39" s="44"/>
      <c r="H39" s="44"/>
      <c r="I39" s="314"/>
      <c r="J39" s="314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183</v>
      </c>
      <c r="D40" s="46">
        <v>1</v>
      </c>
      <c r="E40" s="46"/>
      <c r="F40" s="46"/>
      <c r="G40" s="44"/>
      <c r="H40" s="44"/>
      <c r="I40" s="314"/>
      <c r="J40" s="314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184</v>
      </c>
      <c r="D41" s="46"/>
      <c r="E41" s="46">
        <v>1</v>
      </c>
      <c r="F41" s="46"/>
      <c r="G41" s="44"/>
      <c r="H41" s="44"/>
      <c r="I41" s="314"/>
      <c r="J41" s="314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185</v>
      </c>
      <c r="D42" s="46"/>
      <c r="E42" s="46">
        <v>1</v>
      </c>
      <c r="F42" s="46"/>
      <c r="G42" s="44"/>
      <c r="H42" s="44"/>
      <c r="I42" s="314"/>
      <c r="J42" s="314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186</v>
      </c>
      <c r="D43" s="46"/>
      <c r="E43" s="46">
        <v>1</v>
      </c>
      <c r="F43" s="46"/>
      <c r="G43" s="44"/>
      <c r="H43" s="44"/>
      <c r="I43" s="314"/>
      <c r="J43" s="314"/>
      <c r="K43" s="168"/>
      <c r="L43" s="168"/>
    </row>
    <row r="44" spans="1:12" s="175" customFormat="1" ht="12.75" x14ac:dyDescent="0.2">
      <c r="A44" s="172"/>
      <c r="B44" s="315" t="s">
        <v>64</v>
      </c>
      <c r="C44" s="315"/>
      <c r="D44" s="173">
        <f>SUM(D32:D39)</f>
        <v>8</v>
      </c>
      <c r="E44" s="173">
        <f>SUM(E32:E43)</f>
        <v>3</v>
      </c>
      <c r="F44" s="173">
        <f>SUM(F32:F39)</f>
        <v>0</v>
      </c>
      <c r="G44" s="173">
        <f>SUM(G32:G39)</f>
        <v>0</v>
      </c>
      <c r="H44" s="316">
        <f>+D44+E44+F44+G44</f>
        <v>11</v>
      </c>
      <c r="I44" s="316"/>
      <c r="J44" s="316"/>
      <c r="K44" s="174"/>
      <c r="L44" s="174"/>
    </row>
    <row r="45" spans="1:12" ht="54.75" customHeight="1" x14ac:dyDescent="0.25">
      <c r="A45" s="160"/>
      <c r="B45" s="317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317"/>
      <c r="D45" s="317"/>
      <c r="E45" s="317"/>
      <c r="F45" s="317"/>
      <c r="G45" s="317"/>
      <c r="H45" s="317"/>
      <c r="I45" s="317"/>
      <c r="J45" s="317"/>
    </row>
    <row r="46" spans="1:12" x14ac:dyDescent="0.25">
      <c r="B46" s="318" t="s">
        <v>66</v>
      </c>
      <c r="C46" s="318"/>
      <c r="D46" s="318"/>
      <c r="E46" s="318"/>
      <c r="F46" s="318"/>
      <c r="G46" s="318"/>
      <c r="H46" s="318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23</v>
      </c>
      <c r="E47" s="15" t="s">
        <v>24</v>
      </c>
      <c r="F47" s="15" t="s">
        <v>25</v>
      </c>
      <c r="G47" s="15" t="s">
        <v>26</v>
      </c>
      <c r="H47" s="319" t="s">
        <v>27</v>
      </c>
      <c r="I47" s="319"/>
      <c r="J47" s="319"/>
    </row>
    <row r="48" spans="1:12" ht="38.25" customHeight="1" x14ac:dyDescent="0.25">
      <c r="A48" s="152">
        <v>1</v>
      </c>
      <c r="B48" s="178"/>
      <c r="C48" s="45" t="s">
        <v>187</v>
      </c>
      <c r="D48" s="106">
        <v>1</v>
      </c>
      <c r="E48" s="106"/>
      <c r="F48" s="106"/>
      <c r="G48" s="106"/>
      <c r="H48" s="266" t="s">
        <v>76</v>
      </c>
      <c r="I48" s="266"/>
      <c r="J48" s="266"/>
    </row>
    <row r="49" spans="1:12" ht="25.5" customHeight="1" x14ac:dyDescent="0.25">
      <c r="A49" s="152">
        <v>2</v>
      </c>
      <c r="B49" s="179"/>
      <c r="C49" s="25" t="s">
        <v>188</v>
      </c>
      <c r="D49" s="106">
        <v>1</v>
      </c>
      <c r="E49" s="106"/>
      <c r="F49" s="106"/>
      <c r="G49" s="106"/>
      <c r="H49" s="266" t="s">
        <v>189</v>
      </c>
      <c r="I49" s="266"/>
      <c r="J49" s="266"/>
    </row>
    <row r="50" spans="1:12" ht="38.25" customHeight="1" x14ac:dyDescent="0.25">
      <c r="A50" s="152">
        <v>3</v>
      </c>
      <c r="B50" s="179"/>
      <c r="C50" s="25" t="s">
        <v>190</v>
      </c>
      <c r="D50" s="106">
        <v>1</v>
      </c>
      <c r="E50" s="106"/>
      <c r="F50" s="106"/>
      <c r="G50" s="106"/>
      <c r="H50" s="266" t="s">
        <v>72</v>
      </c>
      <c r="I50" s="266"/>
      <c r="J50" s="266"/>
    </row>
    <row r="51" spans="1:12" ht="38.25" customHeight="1" x14ac:dyDescent="0.25">
      <c r="A51" s="152">
        <v>4</v>
      </c>
      <c r="B51" s="179"/>
      <c r="C51" s="25" t="s">
        <v>191</v>
      </c>
      <c r="D51" s="106">
        <v>1</v>
      </c>
      <c r="E51" s="106"/>
      <c r="F51" s="106"/>
      <c r="G51" s="106"/>
      <c r="H51" s="266" t="s">
        <v>74</v>
      </c>
      <c r="I51" s="266"/>
      <c r="J51" s="266"/>
    </row>
    <row r="52" spans="1:12" s="183" customFormat="1" ht="12.75" x14ac:dyDescent="0.25">
      <c r="A52" s="180"/>
      <c r="B52" s="320" t="s">
        <v>75</v>
      </c>
      <c r="C52" s="320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1">
        <f>SUM(D52:G52)</f>
        <v>4</v>
      </c>
      <c r="I52" s="321"/>
      <c r="J52" s="321"/>
      <c r="K52" s="182"/>
      <c r="L52" s="182"/>
    </row>
    <row r="53" spans="1:12" ht="50.25" customHeight="1" x14ac:dyDescent="0.25">
      <c r="B53" s="269" t="str">
        <f>+' SALUD VISU LCH IPS'!B54:J54</f>
        <v xml:space="preserve">se realiza captacion integral en la demanda inducida a toda la poblacion enviada por la EAPB por medio telefonico </v>
      </c>
      <c r="C53" s="269"/>
      <c r="D53" s="269"/>
      <c r="E53" s="269"/>
      <c r="F53" s="269"/>
      <c r="G53" s="269"/>
      <c r="H53" s="269"/>
      <c r="I53" s="269"/>
      <c r="J53" s="269"/>
    </row>
    <row r="54" spans="1:12" x14ac:dyDescent="0.25">
      <c r="A54" s="152">
        <v>1</v>
      </c>
      <c r="B54" s="322" t="s">
        <v>77</v>
      </c>
      <c r="C54" s="322"/>
      <c r="D54" s="322"/>
      <c r="E54" s="322"/>
      <c r="F54" s="322"/>
      <c r="G54" s="322"/>
      <c r="H54" s="322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78</v>
      </c>
      <c r="D55" s="323" t="s">
        <v>79</v>
      </c>
      <c r="E55" s="323"/>
      <c r="F55" s="323"/>
      <c r="G55" s="323"/>
      <c r="H55" s="186" t="s">
        <v>80</v>
      </c>
      <c r="I55" s="187" t="s">
        <v>48</v>
      </c>
      <c r="J55" s="188"/>
    </row>
    <row r="56" spans="1:12" x14ac:dyDescent="0.25">
      <c r="B56" s="189">
        <v>1</v>
      </c>
      <c r="C56" s="149" t="s">
        <v>192</v>
      </c>
      <c r="D56" s="324"/>
      <c r="E56" s="324"/>
      <c r="F56" s="324"/>
      <c r="G56" s="324"/>
      <c r="H56" s="146"/>
      <c r="I56" s="325"/>
      <c r="J56" s="325"/>
      <c r="K56" s="4"/>
    </row>
    <row r="57" spans="1:12" ht="24.75" x14ac:dyDescent="0.25">
      <c r="B57" s="189">
        <v>2</v>
      </c>
      <c r="C57" s="149" t="s">
        <v>193</v>
      </c>
      <c r="D57" s="324"/>
      <c r="E57" s="324"/>
      <c r="F57" s="324"/>
      <c r="G57" s="324"/>
      <c r="H57" s="146"/>
      <c r="I57" s="325"/>
      <c r="J57" s="325"/>
    </row>
    <row r="58" spans="1:12" x14ac:dyDescent="0.25">
      <c r="B58" s="189">
        <v>3</v>
      </c>
      <c r="C58" s="149" t="s">
        <v>194</v>
      </c>
      <c r="D58" s="324"/>
      <c r="E58" s="324"/>
      <c r="F58" s="324"/>
      <c r="G58" s="324"/>
      <c r="H58" s="146"/>
      <c r="I58" s="325"/>
      <c r="J58" s="325"/>
    </row>
    <row r="59" spans="1:12" ht="24.75" x14ac:dyDescent="0.25">
      <c r="B59" s="189">
        <v>4</v>
      </c>
      <c r="C59" s="149" t="s">
        <v>195</v>
      </c>
      <c r="D59" s="324"/>
      <c r="E59" s="324"/>
      <c r="F59" s="324"/>
      <c r="G59" s="324"/>
      <c r="H59" s="146"/>
      <c r="I59" s="325"/>
      <c r="J59" s="325"/>
    </row>
    <row r="60" spans="1:12" ht="24.75" x14ac:dyDescent="0.25">
      <c r="B60" s="189">
        <v>5</v>
      </c>
      <c r="C60" s="149" t="s">
        <v>196</v>
      </c>
      <c r="D60" s="324"/>
      <c r="E60" s="324"/>
      <c r="F60" s="324"/>
      <c r="G60" s="324"/>
      <c r="H60" s="146"/>
      <c r="I60" s="325"/>
      <c r="J60" s="325"/>
    </row>
    <row r="61" spans="1:12" ht="24.75" x14ac:dyDescent="0.25">
      <c r="B61" s="189">
        <v>6</v>
      </c>
      <c r="C61" s="149" t="s">
        <v>197</v>
      </c>
      <c r="D61" s="324"/>
      <c r="E61" s="324"/>
      <c r="F61" s="324"/>
      <c r="G61" s="324"/>
      <c r="H61" s="146"/>
      <c r="I61" s="325"/>
      <c r="J61" s="325"/>
    </row>
    <row r="62" spans="1:12" x14ac:dyDescent="0.25">
      <c r="B62" s="189">
        <v>7</v>
      </c>
      <c r="C62" s="149" t="s">
        <v>198</v>
      </c>
      <c r="D62" s="324"/>
      <c r="E62" s="324"/>
      <c r="F62" s="324"/>
      <c r="G62" s="324"/>
      <c r="H62" s="146"/>
      <c r="I62" s="325"/>
      <c r="J62" s="325"/>
    </row>
    <row r="63" spans="1:12" x14ac:dyDescent="0.25">
      <c r="B63" s="189">
        <v>8</v>
      </c>
      <c r="C63" s="149" t="s">
        <v>199</v>
      </c>
      <c r="D63" s="324"/>
      <c r="E63" s="324"/>
      <c r="F63" s="324"/>
      <c r="G63" s="324"/>
      <c r="H63" s="146"/>
      <c r="I63" s="325"/>
      <c r="J63" s="325"/>
    </row>
    <row r="64" spans="1:12" ht="24.75" x14ac:dyDescent="0.25">
      <c r="B64" s="190">
        <v>9</v>
      </c>
      <c r="C64" s="149" t="s">
        <v>200</v>
      </c>
      <c r="D64" s="324"/>
      <c r="E64" s="324"/>
      <c r="F64" s="324"/>
      <c r="G64" s="324"/>
      <c r="H64" s="146"/>
      <c r="I64" s="325"/>
      <c r="J64" s="325"/>
    </row>
    <row r="65" spans="1:12" x14ac:dyDescent="0.25">
      <c r="B65" s="190">
        <v>10</v>
      </c>
      <c r="C65" s="149" t="s">
        <v>201</v>
      </c>
      <c r="D65" s="324"/>
      <c r="E65" s="324"/>
      <c r="F65" s="324"/>
      <c r="G65" s="324"/>
      <c r="H65" s="146"/>
      <c r="I65" s="325"/>
      <c r="J65" s="325"/>
    </row>
    <row r="66" spans="1:12" s="82" customFormat="1" ht="12.75" x14ac:dyDescent="0.2">
      <c r="A66" s="191"/>
      <c r="B66" s="79"/>
      <c r="C66" s="326" t="s">
        <v>91</v>
      </c>
      <c r="D66" s="326"/>
      <c r="E66" s="326"/>
      <c r="F66" s="326"/>
      <c r="G66" s="326"/>
      <c r="H66" s="323">
        <f>SUM(H56:H65)</f>
        <v>0</v>
      </c>
      <c r="I66" s="323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26" t="s">
        <v>92</v>
      </c>
      <c r="D67" s="326"/>
      <c r="E67" s="326"/>
      <c r="F67" s="326"/>
      <c r="G67" s="326"/>
      <c r="H67" s="323"/>
      <c r="I67" s="323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26" t="s">
        <v>43</v>
      </c>
      <c r="D68" s="326"/>
      <c r="E68" s="326"/>
      <c r="F68" s="326"/>
      <c r="G68" s="326"/>
      <c r="H68" s="323">
        <f>+H66+H67</f>
        <v>0</v>
      </c>
      <c r="I68" s="323"/>
      <c r="J68" s="192" t="e">
        <f>+H68/$H$56</f>
        <v>#DIV/0!</v>
      </c>
      <c r="K68" s="81"/>
      <c r="L68" s="81"/>
    </row>
    <row r="69" spans="1:12" ht="12.75" customHeight="1" x14ac:dyDescent="0.25">
      <c r="B69" s="327" t="s">
        <v>93</v>
      </c>
      <c r="C69" s="327"/>
      <c r="D69" s="193" t="s">
        <v>23</v>
      </c>
      <c r="E69" s="193" t="s">
        <v>24</v>
      </c>
      <c r="F69" s="193" t="s">
        <v>25</v>
      </c>
      <c r="G69" s="193" t="s">
        <v>26</v>
      </c>
      <c r="H69" s="194"/>
      <c r="I69" s="195"/>
      <c r="J69" s="196"/>
    </row>
    <row r="70" spans="1:12" s="175" customFormat="1" ht="12.75" x14ac:dyDescent="0.2">
      <c r="A70" s="172"/>
      <c r="B70" s="327"/>
      <c r="C70" s="327"/>
      <c r="D70" s="197">
        <v>1</v>
      </c>
      <c r="E70" s="197"/>
      <c r="F70" s="197"/>
      <c r="G70" s="197"/>
      <c r="H70" s="328">
        <f>+D70+E70+F70+G70</f>
        <v>1</v>
      </c>
      <c r="I70" s="328"/>
      <c r="J70" s="328"/>
      <c r="K70" s="174"/>
      <c r="L70" s="174"/>
    </row>
    <row r="71" spans="1:12" s="175" customFormat="1" ht="41.25" customHeight="1" x14ac:dyDescent="0.2">
      <c r="A71" s="172"/>
      <c r="B71" s="329" t="s">
        <v>94</v>
      </c>
      <c r="C71" s="329"/>
      <c r="D71" s="329"/>
      <c r="E71" s="329"/>
      <c r="F71" s="329"/>
      <c r="G71" s="329"/>
      <c r="H71" s="329"/>
      <c r="I71" s="329"/>
      <c r="J71" s="329"/>
      <c r="K71" s="174"/>
      <c r="L71" s="174"/>
    </row>
    <row r="72" spans="1:12" ht="52.5" customHeight="1" x14ac:dyDescent="0.25">
      <c r="B72" s="278" t="s">
        <v>202</v>
      </c>
      <c r="C72" s="278"/>
      <c r="D72" s="278"/>
      <c r="E72" s="278"/>
      <c r="F72" s="278"/>
      <c r="G72" s="278"/>
      <c r="H72" s="278"/>
      <c r="I72" s="278"/>
      <c r="J72" s="278"/>
    </row>
    <row r="73" spans="1:12" x14ac:dyDescent="0.25">
      <c r="B73" s="330" t="s">
        <v>96</v>
      </c>
      <c r="C73" s="330"/>
      <c r="D73" s="330"/>
      <c r="E73" s="330"/>
      <c r="F73" s="330"/>
      <c r="G73" s="330"/>
      <c r="H73" s="330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49</v>
      </c>
      <c r="D74" s="200" t="s">
        <v>23</v>
      </c>
      <c r="E74" s="200" t="s">
        <v>24</v>
      </c>
      <c r="F74" s="200" t="s">
        <v>25</v>
      </c>
      <c r="G74" s="200" t="s">
        <v>26</v>
      </c>
      <c r="H74" s="331" t="s">
        <v>97</v>
      </c>
      <c r="I74" s="331"/>
      <c r="J74" s="331"/>
    </row>
    <row r="75" spans="1:12" ht="12.75" customHeight="1" x14ac:dyDescent="0.25">
      <c r="A75" s="152">
        <v>1</v>
      </c>
      <c r="B75" s="199"/>
      <c r="C75" s="92" t="s">
        <v>203</v>
      </c>
      <c r="D75" s="93">
        <v>1</v>
      </c>
      <c r="E75" s="94"/>
      <c r="F75" s="94"/>
      <c r="G75" s="94"/>
      <c r="H75" s="281"/>
      <c r="I75" s="281"/>
      <c r="J75" s="281"/>
    </row>
    <row r="76" spans="1:12" ht="12.75" customHeight="1" x14ac:dyDescent="0.25">
      <c r="A76" s="152">
        <v>2</v>
      </c>
      <c r="B76" s="199"/>
      <c r="C76" s="95" t="s">
        <v>99</v>
      </c>
      <c r="D76" s="96">
        <v>1</v>
      </c>
      <c r="E76" s="94"/>
      <c r="F76" s="97"/>
      <c r="G76" s="97"/>
      <c r="H76" s="282"/>
      <c r="I76" s="282"/>
      <c r="J76" s="282"/>
    </row>
    <row r="77" spans="1:12" x14ac:dyDescent="0.25">
      <c r="A77" s="152">
        <v>3</v>
      </c>
      <c r="B77" s="199"/>
      <c r="C77" s="98" t="s">
        <v>100</v>
      </c>
      <c r="D77" s="96">
        <v>1</v>
      </c>
      <c r="E77" s="94"/>
      <c r="F77" s="97"/>
      <c r="G77" s="97"/>
      <c r="H77" s="332"/>
      <c r="I77" s="332"/>
      <c r="J77" s="332"/>
    </row>
    <row r="78" spans="1:12" x14ac:dyDescent="0.25">
      <c r="A78" s="152">
        <v>4</v>
      </c>
      <c r="B78" s="199"/>
      <c r="C78" s="95" t="s">
        <v>101</v>
      </c>
      <c r="D78" s="96">
        <v>1</v>
      </c>
      <c r="E78" s="94"/>
      <c r="F78" s="97"/>
      <c r="G78" s="97"/>
      <c r="H78" s="332"/>
      <c r="I78" s="332"/>
      <c r="J78" s="332"/>
    </row>
    <row r="79" spans="1:12" x14ac:dyDescent="0.25">
      <c r="A79" s="152">
        <v>5</v>
      </c>
      <c r="B79" s="331"/>
      <c r="C79" s="98" t="s">
        <v>102</v>
      </c>
      <c r="D79" s="20">
        <v>1</v>
      </c>
      <c r="E79" s="94"/>
      <c r="F79" s="97"/>
      <c r="G79" s="97"/>
      <c r="H79" s="332"/>
      <c r="I79" s="332"/>
      <c r="J79" s="332"/>
    </row>
    <row r="80" spans="1:12" x14ac:dyDescent="0.25">
      <c r="A80" s="152">
        <v>6</v>
      </c>
      <c r="B80" s="331"/>
      <c r="C80" s="95" t="s">
        <v>103</v>
      </c>
      <c r="D80" s="20">
        <v>1</v>
      </c>
      <c r="E80" s="94"/>
      <c r="F80" s="97"/>
      <c r="G80" s="97"/>
      <c r="H80" s="332"/>
      <c r="I80" s="332"/>
      <c r="J80" s="332"/>
    </row>
    <row r="81" spans="1:12" x14ac:dyDescent="0.25">
      <c r="A81" s="152">
        <v>7</v>
      </c>
      <c r="B81" s="331"/>
      <c r="C81" s="98" t="s">
        <v>104</v>
      </c>
      <c r="D81" s="20">
        <v>1</v>
      </c>
      <c r="E81" s="94"/>
      <c r="F81" s="97"/>
      <c r="G81" s="97"/>
      <c r="H81" s="332"/>
      <c r="I81" s="332"/>
      <c r="J81" s="332"/>
    </row>
    <row r="82" spans="1:12" s="183" customFormat="1" ht="12.75" x14ac:dyDescent="0.25">
      <c r="A82" s="180"/>
      <c r="B82" s="320" t="s">
        <v>105</v>
      </c>
      <c r="C82" s="320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33">
        <f>SUM(D82:G82)</f>
        <v>7</v>
      </c>
      <c r="I82" s="333"/>
      <c r="J82" s="333"/>
      <c r="K82" s="182"/>
      <c r="L82" s="182"/>
    </row>
    <row r="83" spans="1:12" ht="21.75" customHeight="1" x14ac:dyDescent="0.25">
      <c r="B83" s="334" t="s">
        <v>106</v>
      </c>
      <c r="C83" s="334"/>
      <c r="D83" s="334"/>
      <c r="E83" s="334"/>
      <c r="F83" s="334"/>
      <c r="G83" s="334"/>
      <c r="H83" s="334"/>
      <c r="I83" s="334"/>
      <c r="J83" s="334"/>
    </row>
    <row r="84" spans="1:12" ht="60" customHeight="1" x14ac:dyDescent="0.25">
      <c r="B84" s="278" t="str">
        <f>+' SALUD VISU LCH IPS'!B85:J85</f>
        <v xml:space="preserve">TODOS LOS USUARIOS DEBEN ESTAR AFILIADOS A LA EPS QUE CONTRATA </v>
      </c>
      <c r="C84" s="278"/>
      <c r="D84" s="278"/>
      <c r="E84" s="278"/>
      <c r="F84" s="278"/>
      <c r="G84" s="278"/>
      <c r="H84" s="278"/>
      <c r="I84" s="278"/>
      <c r="J84" s="278"/>
    </row>
    <row r="85" spans="1:12" x14ac:dyDescent="0.25">
      <c r="B85" s="247" t="s">
        <v>108</v>
      </c>
      <c r="C85" s="247"/>
      <c r="D85" s="247"/>
      <c r="E85" s="247"/>
      <c r="F85" s="247"/>
      <c r="G85" s="247"/>
      <c r="H85" s="247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23</v>
      </c>
      <c r="E86" s="15" t="s">
        <v>24</v>
      </c>
      <c r="F86" s="15" t="s">
        <v>25</v>
      </c>
      <c r="G86" s="15" t="s">
        <v>26</v>
      </c>
      <c r="H86" s="203" t="s">
        <v>27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109</v>
      </c>
      <c r="D87" s="44"/>
      <c r="E87" s="44">
        <v>1</v>
      </c>
      <c r="F87" s="106"/>
      <c r="G87" s="106"/>
      <c r="H87" s="285" t="s">
        <v>204</v>
      </c>
      <c r="I87" s="285"/>
      <c r="J87" s="285"/>
    </row>
    <row r="88" spans="1:12" ht="25.5" customHeight="1" x14ac:dyDescent="0.25">
      <c r="A88" s="152">
        <v>2</v>
      </c>
      <c r="B88" s="178"/>
      <c r="C88" s="25" t="s">
        <v>205</v>
      </c>
      <c r="D88" s="44"/>
      <c r="E88" s="44">
        <v>1</v>
      </c>
      <c r="F88" s="106"/>
      <c r="G88" s="106"/>
      <c r="H88" s="285" t="s">
        <v>206</v>
      </c>
      <c r="I88" s="285"/>
      <c r="J88" s="285"/>
    </row>
    <row r="89" spans="1:12" ht="38.25" customHeight="1" x14ac:dyDescent="0.25">
      <c r="A89" s="152">
        <v>3</v>
      </c>
      <c r="B89" s="178"/>
      <c r="C89" s="108" t="s">
        <v>112</v>
      </c>
      <c r="D89" s="44">
        <v>1</v>
      </c>
      <c r="E89" s="44"/>
      <c r="F89" s="106"/>
      <c r="G89" s="106"/>
      <c r="H89" s="285" t="s">
        <v>113</v>
      </c>
      <c r="I89" s="285"/>
      <c r="J89" s="285"/>
    </row>
    <row r="90" spans="1:12" ht="51" customHeight="1" x14ac:dyDescent="0.25">
      <c r="A90" s="152">
        <v>4</v>
      </c>
      <c r="B90" s="204"/>
      <c r="C90" s="25" t="s">
        <v>207</v>
      </c>
      <c r="D90" s="44"/>
      <c r="E90" s="44">
        <v>1</v>
      </c>
      <c r="F90" s="106"/>
      <c r="G90" s="106"/>
      <c r="H90" s="285" t="s">
        <v>208</v>
      </c>
      <c r="I90" s="285"/>
      <c r="J90" s="285"/>
      <c r="K90" s="107">
        <v>1</v>
      </c>
    </row>
    <row r="91" spans="1:12" s="183" customFormat="1" ht="12.75" customHeight="1" x14ac:dyDescent="0.25">
      <c r="A91" s="180"/>
      <c r="B91" s="335" t="s">
        <v>116</v>
      </c>
      <c r="C91" s="335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35">
        <f>+D91+E91+F91+G91</f>
        <v>4</v>
      </c>
      <c r="I91" s="335"/>
      <c r="J91" s="335"/>
      <c r="K91" s="182"/>
      <c r="L91" s="182"/>
    </row>
    <row r="92" spans="1:12" ht="41.25" customHeight="1" x14ac:dyDescent="0.25">
      <c r="B92" s="336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36"/>
      <c r="D92" s="336"/>
      <c r="E92" s="336"/>
      <c r="F92" s="336"/>
      <c r="G92" s="336"/>
      <c r="H92" s="336"/>
      <c r="I92" s="336"/>
      <c r="J92" s="336"/>
    </row>
    <row r="93" spans="1:12" ht="12.75" customHeight="1" x14ac:dyDescent="0.25">
      <c r="B93" s="337" t="s">
        <v>118</v>
      </c>
      <c r="C93" s="337"/>
      <c r="D93" s="337"/>
      <c r="E93" s="337"/>
      <c r="F93" s="337"/>
      <c r="G93" s="337"/>
      <c r="H93" s="337"/>
      <c r="I93" s="206">
        <v>0.1</v>
      </c>
      <c r="J93" s="207">
        <f>(D100+F100)*I93/H100</f>
        <v>0.1</v>
      </c>
    </row>
    <row r="94" spans="1:12" ht="12.75" customHeight="1" x14ac:dyDescent="0.25">
      <c r="B94" s="338"/>
      <c r="C94" s="339" t="s">
        <v>119</v>
      </c>
      <c r="D94" s="339" t="s">
        <v>23</v>
      </c>
      <c r="E94" s="339" t="s">
        <v>24</v>
      </c>
      <c r="F94" s="339" t="s">
        <v>25</v>
      </c>
      <c r="G94" s="339" t="s">
        <v>26</v>
      </c>
      <c r="H94" s="340" t="s">
        <v>27</v>
      </c>
      <c r="I94" s="340"/>
      <c r="J94" s="340"/>
    </row>
    <row r="95" spans="1:12" x14ac:dyDescent="0.25">
      <c r="B95" s="338"/>
      <c r="C95" s="339"/>
      <c r="D95" s="339"/>
      <c r="E95" s="339"/>
      <c r="F95" s="339"/>
      <c r="G95" s="339"/>
      <c r="H95" s="340"/>
      <c r="I95" s="340"/>
      <c r="J95" s="340"/>
    </row>
    <row r="96" spans="1:12" s="211" customFormat="1" ht="12.75" customHeight="1" x14ac:dyDescent="0.25">
      <c r="A96" s="208">
        <v>1</v>
      </c>
      <c r="B96" s="338"/>
      <c r="C96" s="114" t="s">
        <v>120</v>
      </c>
      <c r="D96" s="209">
        <v>1</v>
      </c>
      <c r="E96" s="209"/>
      <c r="F96" s="209"/>
      <c r="G96" s="209"/>
      <c r="H96" s="291" t="s">
        <v>121</v>
      </c>
      <c r="I96" s="291"/>
      <c r="J96" s="291"/>
      <c r="K96" s="210"/>
      <c r="L96" s="210"/>
    </row>
    <row r="97" spans="1:12" s="211" customFormat="1" ht="12.75" customHeight="1" x14ac:dyDescent="0.25">
      <c r="A97" s="208">
        <v>2</v>
      </c>
      <c r="B97" s="338"/>
      <c r="C97" s="114" t="s">
        <v>209</v>
      </c>
      <c r="D97" s="209">
        <v>1</v>
      </c>
      <c r="E97" s="209"/>
      <c r="F97" s="209"/>
      <c r="G97" s="209"/>
      <c r="H97" s="291" t="s">
        <v>123</v>
      </c>
      <c r="I97" s="291"/>
      <c r="J97" s="291"/>
      <c r="K97" s="210"/>
      <c r="L97" s="210"/>
    </row>
    <row r="98" spans="1:12" s="211" customFormat="1" ht="12.75" customHeight="1" x14ac:dyDescent="0.25">
      <c r="A98" s="208">
        <v>3</v>
      </c>
      <c r="B98" s="338"/>
      <c r="C98" s="114" t="s">
        <v>124</v>
      </c>
      <c r="D98" s="209"/>
      <c r="E98" s="209"/>
      <c r="F98" s="209">
        <v>1</v>
      </c>
      <c r="G98" s="209"/>
      <c r="H98" s="291" t="s">
        <v>125</v>
      </c>
      <c r="I98" s="291"/>
      <c r="J98" s="291"/>
      <c r="K98" s="210"/>
      <c r="L98" s="210"/>
    </row>
    <row r="99" spans="1:12" s="211" customFormat="1" ht="12.75" customHeight="1" x14ac:dyDescent="0.25">
      <c r="A99" s="208">
        <v>4</v>
      </c>
      <c r="B99" s="338"/>
      <c r="C99" s="114" t="s">
        <v>126</v>
      </c>
      <c r="D99" s="209">
        <v>1</v>
      </c>
      <c r="E99" s="209"/>
      <c r="F99" s="209"/>
      <c r="G99" s="209"/>
      <c r="H99" s="291" t="s">
        <v>121</v>
      </c>
      <c r="I99" s="291"/>
      <c r="J99" s="291"/>
      <c r="K99" s="210"/>
      <c r="L99" s="210"/>
    </row>
    <row r="100" spans="1:12" s="183" customFormat="1" ht="12.75" x14ac:dyDescent="0.25">
      <c r="A100" s="180"/>
      <c r="B100" s="320" t="s">
        <v>127</v>
      </c>
      <c r="C100" s="320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41">
        <f>+D100+E100+F100+G100</f>
        <v>4</v>
      </c>
      <c r="I100" s="341"/>
      <c r="J100" s="341"/>
      <c r="K100" s="182"/>
      <c r="L100" s="182"/>
    </row>
    <row r="101" spans="1:12" ht="51.75" customHeight="1" x14ac:dyDescent="0.25">
      <c r="B101" s="269"/>
      <c r="C101" s="269"/>
      <c r="D101" s="269"/>
      <c r="E101" s="269"/>
      <c r="F101" s="269"/>
      <c r="G101" s="269"/>
      <c r="H101" s="269"/>
      <c r="I101" s="269"/>
      <c r="J101" s="269"/>
    </row>
    <row r="102" spans="1:12" x14ac:dyDescent="0.25">
      <c r="B102" s="342" t="s">
        <v>129</v>
      </c>
      <c r="C102" s="342"/>
      <c r="D102" s="342"/>
      <c r="E102" s="342"/>
      <c r="F102" s="342"/>
      <c r="G102" s="342"/>
      <c r="H102" s="342"/>
      <c r="I102" s="212">
        <v>0.05</v>
      </c>
      <c r="J102" s="213">
        <f>(D108+F108)*I102/H108</f>
        <v>1.2500000000000001E-2</v>
      </c>
    </row>
    <row r="103" spans="1:12" x14ac:dyDescent="0.25">
      <c r="B103" s="214"/>
      <c r="C103" s="215"/>
      <c r="D103" s="163" t="s">
        <v>23</v>
      </c>
      <c r="E103" s="163" t="s">
        <v>24</v>
      </c>
      <c r="F103" s="163" t="s">
        <v>25</v>
      </c>
      <c r="G103" s="163" t="s">
        <v>26</v>
      </c>
      <c r="H103" s="343" t="s">
        <v>27</v>
      </c>
      <c r="I103" s="343"/>
      <c r="J103" s="343"/>
    </row>
    <row r="104" spans="1:12" ht="38.25" customHeight="1" x14ac:dyDescent="0.25">
      <c r="A104" s="152">
        <v>1</v>
      </c>
      <c r="B104" s="214"/>
      <c r="C104" s="25" t="s">
        <v>210</v>
      </c>
      <c r="D104" s="21"/>
      <c r="E104" s="216">
        <v>1</v>
      </c>
      <c r="F104" s="106"/>
      <c r="G104" s="106"/>
      <c r="H104" s="295" t="s">
        <v>211</v>
      </c>
      <c r="I104" s="295"/>
      <c r="J104" s="295"/>
    </row>
    <row r="105" spans="1:12" ht="51" customHeight="1" x14ac:dyDescent="0.25">
      <c r="A105" s="152">
        <v>2</v>
      </c>
      <c r="B105" s="214"/>
      <c r="C105" s="25" t="s">
        <v>212</v>
      </c>
      <c r="D105" s="21"/>
      <c r="E105" s="216">
        <v>1</v>
      </c>
      <c r="F105" s="106"/>
      <c r="G105" s="106"/>
      <c r="H105" s="295" t="s">
        <v>213</v>
      </c>
      <c r="I105" s="295"/>
      <c r="J105" s="295"/>
    </row>
    <row r="106" spans="1:12" s="211" customFormat="1" ht="25.5" customHeight="1" x14ac:dyDescent="0.2">
      <c r="A106" s="152">
        <v>3</v>
      </c>
      <c r="B106" s="217"/>
      <c r="C106" s="218" t="s">
        <v>214</v>
      </c>
      <c r="D106" s="219"/>
      <c r="E106" s="216">
        <v>1</v>
      </c>
      <c r="F106" s="219"/>
      <c r="G106" s="219"/>
      <c r="H106" s="296" t="s">
        <v>134</v>
      </c>
      <c r="I106" s="296"/>
      <c r="J106" s="296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215</v>
      </c>
      <c r="D107" s="106">
        <v>1</v>
      </c>
      <c r="E107" s="216"/>
      <c r="F107" s="106"/>
      <c r="G107" s="106"/>
      <c r="H107" s="295" t="s">
        <v>231</v>
      </c>
      <c r="I107" s="295"/>
      <c r="J107" s="295"/>
    </row>
    <row r="108" spans="1:12" s="183" customFormat="1" ht="12.75" x14ac:dyDescent="0.2">
      <c r="A108" s="221"/>
      <c r="B108" s="320" t="s">
        <v>137</v>
      </c>
      <c r="C108" s="320"/>
      <c r="D108" s="205">
        <f>SUM(D104:D107)</f>
        <v>1</v>
      </c>
      <c r="E108" s="205">
        <f>SUM(E104:E107)</f>
        <v>3</v>
      </c>
      <c r="F108" s="205">
        <f>SUM(F104:F107)</f>
        <v>0</v>
      </c>
      <c r="G108" s="205">
        <f>SUM(G104:G107)</f>
        <v>0</v>
      </c>
      <c r="H108" s="335">
        <f>+D108+E108+F108+G108</f>
        <v>4</v>
      </c>
      <c r="I108" s="335"/>
      <c r="J108" s="335"/>
      <c r="K108" s="182"/>
      <c r="L108" s="182"/>
    </row>
    <row r="109" spans="1:12" x14ac:dyDescent="0.25">
      <c r="B109" s="269" t="str">
        <f>+' SALUD VISU LCH IPS'!B110:J110</f>
        <v>SE SUGIERE AJUSTAR INFORMACIÓN PARA POBLACION DISCAPACITADA ENLA IPS</v>
      </c>
      <c r="C109" s="269"/>
      <c r="D109" s="269"/>
      <c r="E109" s="269"/>
      <c r="F109" s="269"/>
      <c r="G109" s="269"/>
      <c r="H109" s="269"/>
      <c r="I109" s="269"/>
      <c r="J109" s="269"/>
    </row>
    <row r="110" spans="1:12" x14ac:dyDescent="0.25">
      <c r="B110" s="342" t="s">
        <v>139</v>
      </c>
      <c r="C110" s="342"/>
      <c r="D110" s="342"/>
      <c r="E110" s="342"/>
      <c r="F110" s="342"/>
      <c r="G110" s="342"/>
      <c r="H110" s="342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23</v>
      </c>
      <c r="E111" s="163" t="s">
        <v>24</v>
      </c>
      <c r="F111" s="163" t="s">
        <v>25</v>
      </c>
      <c r="G111" s="163" t="s">
        <v>26</v>
      </c>
      <c r="H111" s="343" t="s">
        <v>27</v>
      </c>
      <c r="I111" s="343"/>
      <c r="J111" s="343"/>
    </row>
    <row r="112" spans="1:12" s="211" customFormat="1" ht="43.5" customHeight="1" x14ac:dyDescent="0.25">
      <c r="A112" s="208">
        <v>1</v>
      </c>
      <c r="B112" s="217"/>
      <c r="C112" s="222" t="s">
        <v>216</v>
      </c>
      <c r="D112" s="101">
        <v>1</v>
      </c>
      <c r="E112" s="101"/>
      <c r="F112" s="101"/>
      <c r="G112" s="101"/>
      <c r="H112" s="297" t="s">
        <v>225</v>
      </c>
      <c r="I112" s="297"/>
      <c r="J112" s="297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217</v>
      </c>
      <c r="D113" s="101">
        <v>1</v>
      </c>
      <c r="E113" s="101"/>
      <c r="F113" s="101"/>
      <c r="G113" s="101"/>
      <c r="H113" s="297" t="s">
        <v>143</v>
      </c>
      <c r="I113" s="297"/>
      <c r="J113" s="297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218</v>
      </c>
      <c r="D114" s="101">
        <v>1</v>
      </c>
      <c r="E114" s="101"/>
      <c r="F114" s="101"/>
      <c r="G114" s="101"/>
      <c r="H114" s="297" t="s">
        <v>143</v>
      </c>
      <c r="I114" s="297"/>
      <c r="J114" s="297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219</v>
      </c>
      <c r="D115" s="101">
        <v>1</v>
      </c>
      <c r="E115" s="101"/>
      <c r="F115" s="101"/>
      <c r="G115" s="101"/>
      <c r="H115" s="297" t="s">
        <v>143</v>
      </c>
      <c r="I115" s="297"/>
      <c r="J115" s="297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220</v>
      </c>
      <c r="D116" s="101">
        <v>1</v>
      </c>
      <c r="E116" s="101"/>
      <c r="F116" s="101"/>
      <c r="G116" s="101"/>
      <c r="H116" s="297" t="s">
        <v>143</v>
      </c>
      <c r="I116" s="297"/>
      <c r="J116" s="297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221</v>
      </c>
      <c r="D117" s="101">
        <v>1</v>
      </c>
      <c r="E117" s="101"/>
      <c r="F117" s="101"/>
      <c r="G117" s="101"/>
      <c r="H117" s="297" t="s">
        <v>143</v>
      </c>
      <c r="I117" s="297"/>
      <c r="J117" s="297"/>
      <c r="K117" s="210"/>
      <c r="L117" s="210"/>
    </row>
    <row r="118" spans="1:12" s="183" customFormat="1" ht="12.75" x14ac:dyDescent="0.25">
      <c r="A118" s="180"/>
      <c r="B118" s="320" t="s">
        <v>137</v>
      </c>
      <c r="C118" s="320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35">
        <f>+D118+E118+F118+G118</f>
        <v>6</v>
      </c>
      <c r="I118" s="335"/>
      <c r="J118" s="335"/>
      <c r="K118" s="182"/>
      <c r="L118" s="182"/>
    </row>
    <row r="119" spans="1:12" x14ac:dyDescent="0.25">
      <c r="B119" s="269" t="str">
        <f>+' SALUD VISU LCH IPS'!B120:J120</f>
        <v xml:space="preserve">SE REALIZA POR PARTE ADMINISTRATIVA SOCIALIZACION EN GENERAL, NO SE CUENTA CON CAPACITACION CONTINUADA </v>
      </c>
      <c r="C119" s="269"/>
      <c r="D119" s="269"/>
      <c r="E119" s="269"/>
      <c r="F119" s="269"/>
      <c r="G119" s="269"/>
      <c r="H119" s="269"/>
      <c r="I119" s="269"/>
      <c r="J119" s="269"/>
    </row>
    <row r="120" spans="1:12" x14ac:dyDescent="0.25">
      <c r="B120" s="307" t="s">
        <v>150</v>
      </c>
      <c r="C120" s="307"/>
      <c r="D120" s="307"/>
      <c r="E120" s="307"/>
      <c r="F120" s="307"/>
      <c r="G120" s="307"/>
      <c r="H120" s="307"/>
      <c r="I120" s="307"/>
      <c r="J120" s="307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44" t="str">
        <f>+' SALUD VISU LCH IPS'!D122:J122</f>
        <v xml:space="preserve">Institución:  IPS PYP   </v>
      </c>
      <c r="E121" s="344"/>
      <c r="F121" s="344"/>
      <c r="G121" s="344"/>
      <c r="H121" s="344"/>
      <c r="I121" s="344"/>
      <c r="J121" s="344"/>
    </row>
    <row r="122" spans="1:12" x14ac:dyDescent="0.25">
      <c r="B122" s="225" t="str">
        <f>+' SALUD VISU LCH IPS'!B123</f>
        <v>Nombre: GUSTAVO A GOMEZ M</v>
      </c>
      <c r="C122" s="226"/>
      <c r="D122" s="344" t="str">
        <f>+' SALUD VISU LCH IPS'!D123:J123</f>
        <v xml:space="preserve">Nombre:  </v>
      </c>
      <c r="E122" s="344"/>
      <c r="F122" s="344"/>
      <c r="G122" s="344"/>
      <c r="H122" s="344"/>
      <c r="I122" s="344"/>
      <c r="J122" s="344"/>
    </row>
    <row r="123" spans="1:12" x14ac:dyDescent="0.25">
      <c r="B123" s="225" t="str">
        <f>+' SALUD VISU LCH IPS'!B124</f>
        <v>Cargo: REFERENTE SALUD VIS Y AUDI</v>
      </c>
      <c r="C123" s="226"/>
      <c r="D123" s="344" t="str">
        <f>+' SALUD VISU LCH IPS'!D124:J124</f>
        <v xml:space="preserve">Cargo: </v>
      </c>
      <c r="E123" s="344"/>
      <c r="F123" s="344"/>
      <c r="G123" s="344"/>
      <c r="H123" s="344"/>
      <c r="I123" s="344"/>
      <c r="J123" s="344"/>
    </row>
    <row r="124" spans="1:12" x14ac:dyDescent="0.25">
      <c r="B124" s="225" t="str">
        <f>+' SALUD VISU LCH IPS'!B125</f>
        <v>Cedula: 9872356</v>
      </c>
      <c r="C124" s="227"/>
      <c r="D124" s="344" t="str">
        <f>+' SALUD VISU LCH IPS'!D125:J125</f>
        <v xml:space="preserve">Cedula:  </v>
      </c>
      <c r="E124" s="344"/>
      <c r="F124" s="344"/>
      <c r="G124" s="344"/>
      <c r="H124" s="344"/>
      <c r="I124" s="344"/>
      <c r="J124" s="344"/>
    </row>
    <row r="125" spans="1:12" x14ac:dyDescent="0.25">
      <c r="B125" s="228"/>
      <c r="C125" s="299" t="s">
        <v>159</v>
      </c>
      <c r="D125" s="299"/>
      <c r="E125" s="299"/>
      <c r="F125" s="299"/>
      <c r="G125" s="299"/>
      <c r="H125" s="299"/>
      <c r="I125" s="299"/>
      <c r="J125" s="299"/>
      <c r="K125" s="299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160</v>
      </c>
      <c r="D127" s="235" t="s">
        <v>161</v>
      </c>
      <c r="E127" s="234" t="s">
        <v>162</v>
      </c>
      <c r="F127" s="234" t="s">
        <v>163</v>
      </c>
      <c r="G127" s="234" t="s">
        <v>23</v>
      </c>
      <c r="H127" s="234" t="s">
        <v>24</v>
      </c>
      <c r="I127" s="234" t="s">
        <v>25</v>
      </c>
      <c r="J127" s="234" t="s">
        <v>26</v>
      </c>
      <c r="K127" s="235" t="s">
        <v>164</v>
      </c>
      <c r="L127" s="235" t="s">
        <v>165</v>
      </c>
    </row>
    <row r="128" spans="1:12" ht="26.25" x14ac:dyDescent="0.25">
      <c r="C128" s="44" t="str">
        <f>+B17</f>
        <v>1. CAPACIDAD INSTALADA Y RED</v>
      </c>
      <c r="D128" s="146">
        <f>+A26</f>
        <v>8</v>
      </c>
      <c r="E128" s="236">
        <f>+I17</f>
        <v>0.2</v>
      </c>
      <c r="F128" s="236">
        <f>+J17</f>
        <v>0.2</v>
      </c>
      <c r="G128" s="146">
        <f>+D27</f>
        <v>8</v>
      </c>
      <c r="H128" s="146">
        <f>+E27</f>
        <v>0</v>
      </c>
      <c r="I128" s="146">
        <f>+F26</f>
        <v>0</v>
      </c>
      <c r="J128" s="146">
        <f>+G26</f>
        <v>0</v>
      </c>
      <c r="K128" s="237" t="str">
        <f>+B28</f>
        <v xml:space="preserve">todos los consultorios se cuencuentran habilitados con equipos para la antecion de los programas de salud visual y auditiva </v>
      </c>
      <c r="L128" s="149" t="s">
        <v>166</v>
      </c>
    </row>
    <row r="129" spans="3:15" ht="77.2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>
        <f>+I29</f>
        <v>0.25</v>
      </c>
      <c r="F129" s="236">
        <f>+J29</f>
        <v>0.18181818181818182</v>
      </c>
      <c r="G129" s="146">
        <f>+D44</f>
        <v>8</v>
      </c>
      <c r="H129" s="146">
        <f>+E44</f>
        <v>3</v>
      </c>
      <c r="I129" s="146">
        <f>+F44</f>
        <v>0</v>
      </c>
      <c r="J129" s="146">
        <f>+G44</f>
        <v>0</v>
      </c>
      <c r="K129" s="237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149" t="s">
        <v>167</v>
      </c>
    </row>
    <row r="130" spans="3:15" ht="26.25" x14ac:dyDescent="0.25">
      <c r="C130" s="44" t="str">
        <f>+B46</f>
        <v>3. DEMANDA INDUCIDA</v>
      </c>
      <c r="D130" s="238">
        <f>+A51</f>
        <v>4</v>
      </c>
      <c r="E130" s="236">
        <v>0.05</v>
      </c>
      <c r="F130" s="236">
        <f>+J46</f>
        <v>0.05</v>
      </c>
      <c r="G130" s="146">
        <f>+D52</f>
        <v>4</v>
      </c>
      <c r="H130" s="146">
        <f>+E52</f>
        <v>0</v>
      </c>
      <c r="I130" s="146">
        <f>+F52</f>
        <v>0</v>
      </c>
      <c r="J130" s="146">
        <f>+G52</f>
        <v>0</v>
      </c>
      <c r="K130" s="237" t="str">
        <f>+B53</f>
        <v xml:space="preserve">se realiza captacion integral en la demanda inducida a toda la poblacion enviada por la EAPB por medio telefonico </v>
      </c>
      <c r="L130" s="149" t="s">
        <v>166</v>
      </c>
    </row>
    <row r="131" spans="3:15" ht="39" x14ac:dyDescent="0.25">
      <c r="C131" s="44" t="str">
        <f>+B54</f>
        <v xml:space="preserve">4.CARACTERIZACIÓN POBLACIONAL </v>
      </c>
      <c r="D131" s="238">
        <f>+A54</f>
        <v>1</v>
      </c>
      <c r="E131" s="236">
        <f>+I54</f>
        <v>0.05</v>
      </c>
      <c r="F131" s="236">
        <f>+J54</f>
        <v>0.05</v>
      </c>
      <c r="G131" s="146">
        <f>+D70</f>
        <v>1</v>
      </c>
      <c r="H131" s="146">
        <f>+E70</f>
        <v>0</v>
      </c>
      <c r="I131" s="146">
        <f>+F70</f>
        <v>0</v>
      </c>
      <c r="J131" s="146">
        <f>+G70</f>
        <v>0</v>
      </c>
      <c r="K131" s="237" t="str">
        <f>+B72</f>
        <v>Se idetnifica el diagnostico de hipoacusia neurosensorial bilateral como principal causa de morbilidad en la IPS con un porcentaje del 34%</v>
      </c>
      <c r="L131" s="149" t="s">
        <v>166</v>
      </c>
    </row>
    <row r="132" spans="3:15" ht="26.2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>
        <f>+I73</f>
        <v>0.1</v>
      </c>
      <c r="F132" s="236">
        <f>+J73</f>
        <v>0.1</v>
      </c>
      <c r="G132" s="146">
        <f>+D82</f>
        <v>7</v>
      </c>
      <c r="H132" s="146">
        <f>+E82</f>
        <v>0</v>
      </c>
      <c r="I132" s="146">
        <f>+F82</f>
        <v>0</v>
      </c>
      <c r="J132" s="146">
        <f>+G82</f>
        <v>0</v>
      </c>
      <c r="K132" s="237" t="str">
        <f>+B84</f>
        <v xml:space="preserve">TODOS LOS USUARIOS DEBEN ESTAR AFILIADOS A LA EPS QUE CONTRATA </v>
      </c>
      <c r="L132" s="150" t="s">
        <v>166</v>
      </c>
    </row>
    <row r="133" spans="3:15" ht="39" x14ac:dyDescent="0.25">
      <c r="C133" s="44" t="str">
        <f>+B85</f>
        <v>6. ACCESIBILIDAD</v>
      </c>
      <c r="D133" s="238">
        <f>+A90</f>
        <v>4</v>
      </c>
      <c r="E133" s="236">
        <f>+I85</f>
        <v>0.1</v>
      </c>
      <c r="F133" s="236">
        <f>+J85</f>
        <v>2.5000000000000001E-2</v>
      </c>
      <c r="G133" s="146">
        <f>+D91</f>
        <v>1</v>
      </c>
      <c r="H133" s="146">
        <f>+E91</f>
        <v>3</v>
      </c>
      <c r="I133" s="146">
        <f>+F91</f>
        <v>0</v>
      </c>
      <c r="J133" s="146">
        <f>+G91</f>
        <v>0</v>
      </c>
      <c r="K133" s="237" t="str">
        <f>+B92</f>
        <v xml:space="preserve">se sugiere mejora en la accesibilidad, pues se idntifican falencias en la información visible y apto para la poblacion discapcitada del programa visual y auditiva </v>
      </c>
      <c r="L133" s="149" t="s">
        <v>167</v>
      </c>
    </row>
    <row r="134" spans="3:15" x14ac:dyDescent="0.25">
      <c r="C134" s="44" t="str">
        <f>+B93</f>
        <v>7. OPORTUNIDAD</v>
      </c>
      <c r="D134" s="238">
        <f>+A99</f>
        <v>4</v>
      </c>
      <c r="E134" s="236">
        <f>+I93</f>
        <v>0.1</v>
      </c>
      <c r="F134" s="236">
        <f>+J93</f>
        <v>0.1</v>
      </c>
      <c r="G134" s="146">
        <f>+D100</f>
        <v>3</v>
      </c>
      <c r="H134" s="146">
        <f>+E100</f>
        <v>0</v>
      </c>
      <c r="I134" s="146">
        <f>+F100</f>
        <v>1</v>
      </c>
      <c r="J134" s="146">
        <f>+G100</f>
        <v>0</v>
      </c>
      <c r="K134" s="237">
        <f>+B101</f>
        <v>0</v>
      </c>
      <c r="L134" s="149" t="s">
        <v>166</v>
      </c>
    </row>
    <row r="135" spans="3:15" ht="26.25" x14ac:dyDescent="0.25">
      <c r="C135" s="44" t="str">
        <f>+B102</f>
        <v>8. SEGURIDAD</v>
      </c>
      <c r="D135" s="238">
        <f>+A107</f>
        <v>4</v>
      </c>
      <c r="E135" s="236">
        <f>+I102</f>
        <v>0.05</v>
      </c>
      <c r="F135" s="236">
        <f>+J102</f>
        <v>1.2500000000000001E-2</v>
      </c>
      <c r="G135" s="146">
        <f>+D108</f>
        <v>1</v>
      </c>
      <c r="H135" s="146">
        <f>+E108</f>
        <v>3</v>
      </c>
      <c r="I135" s="146">
        <f>+F108</f>
        <v>0</v>
      </c>
      <c r="J135" s="146">
        <f>+G108</f>
        <v>0</v>
      </c>
      <c r="K135" s="237" t="str">
        <f>+B109</f>
        <v>SE SUGIERE AJUSTAR INFORMACIÓN PARA POBLACION DISCAPACITADA ENLA IPS</v>
      </c>
      <c r="L135" s="149" t="s">
        <v>167</v>
      </c>
    </row>
    <row r="136" spans="3:15" ht="26.25" x14ac:dyDescent="0.25">
      <c r="C136" s="44" t="str">
        <f>+B110</f>
        <v>9.PERTINENCIA</v>
      </c>
      <c r="D136" s="238">
        <f>+A117</f>
        <v>6</v>
      </c>
      <c r="E136" s="236">
        <f>+I110</f>
        <v>0.1</v>
      </c>
      <c r="F136" s="236">
        <f>+J110</f>
        <v>0.10000000000000002</v>
      </c>
      <c r="G136" s="146">
        <f>+D118</f>
        <v>6</v>
      </c>
      <c r="H136" s="146">
        <f>+E118</f>
        <v>0</v>
      </c>
      <c r="I136" s="146">
        <f>+F118</f>
        <v>0</v>
      </c>
      <c r="J136" s="146">
        <f>+G118</f>
        <v>0</v>
      </c>
      <c r="K136" s="237" t="str">
        <f>+B119</f>
        <v xml:space="preserve">SE REALIZA POR PARTE ADMINISTRATIVA SOCIALIZACION EN GENERAL, NO SE CUENTA CON CAPACITACION CONTINUADA </v>
      </c>
      <c r="L136" s="149" t="s">
        <v>167</v>
      </c>
    </row>
    <row r="137" spans="3:15" x14ac:dyDescent="0.25">
      <c r="C137" s="44" t="s">
        <v>43</v>
      </c>
      <c r="D137" s="238">
        <f t="shared" ref="D137:J137" si="0">SUM(D128:D136)</f>
        <v>50</v>
      </c>
      <c r="E137" s="151">
        <f t="shared" si="0"/>
        <v>1</v>
      </c>
      <c r="F137" s="165">
        <f t="shared" si="0"/>
        <v>0.81931818181818172</v>
      </c>
      <c r="G137" s="146">
        <f t="shared" si="0"/>
        <v>39</v>
      </c>
      <c r="H137" s="146">
        <f t="shared" si="0"/>
        <v>9</v>
      </c>
      <c r="I137" s="146">
        <f t="shared" si="0"/>
        <v>1</v>
      </c>
      <c r="J137" s="146">
        <f t="shared" si="0"/>
        <v>0</v>
      </c>
      <c r="K137" s="19"/>
      <c r="L137" s="19"/>
      <c r="O137" s="153" t="s">
        <v>168</v>
      </c>
    </row>
  </sheetData>
  <mergeCells count="152"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AMD111:AMG112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D31:G43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FliaGómezMárquez</cp:lastModifiedBy>
  <cp:revision>3</cp:revision>
  <dcterms:created xsi:type="dcterms:W3CDTF">2015-06-05T18:19:34Z</dcterms:created>
  <dcterms:modified xsi:type="dcterms:W3CDTF">2021-12-01T06:18:08Z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