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5" l="1"/>
  <c r="D123" i="5"/>
  <c r="D124" i="5"/>
  <c r="D121" i="5"/>
  <c r="B122" i="5"/>
  <c r="B123" i="5"/>
  <c r="B124" i="5"/>
  <c r="B121" i="5"/>
  <c r="D12" i="5"/>
  <c r="D13" i="5"/>
  <c r="D14" i="5"/>
  <c r="D15" i="5"/>
  <c r="D16" i="5"/>
  <c r="D11" i="5"/>
  <c r="K129" i="5" l="1"/>
  <c r="K128" i="5"/>
  <c r="I134" i="5"/>
  <c r="D137" i="5"/>
  <c r="D135" i="5"/>
  <c r="D134" i="5"/>
  <c r="D132" i="5"/>
  <c r="D131" i="5"/>
  <c r="D129" i="5"/>
  <c r="H128" i="5"/>
  <c r="I128" i="5"/>
  <c r="J128" i="5"/>
  <c r="G129" i="5"/>
  <c r="H129" i="5"/>
  <c r="I129" i="5"/>
  <c r="J129" i="5"/>
  <c r="G130" i="5"/>
  <c r="H130" i="5"/>
  <c r="I130" i="5"/>
  <c r="J130" i="5"/>
  <c r="G131" i="5"/>
  <c r="H131" i="5"/>
  <c r="I131" i="5"/>
  <c r="J131" i="5"/>
  <c r="G132" i="5"/>
  <c r="H132" i="5"/>
  <c r="I132" i="5"/>
  <c r="J132" i="5"/>
  <c r="G133" i="5"/>
  <c r="H133" i="5"/>
  <c r="I133" i="5"/>
  <c r="J133" i="5"/>
  <c r="H134" i="5"/>
  <c r="J134" i="5"/>
  <c r="G135" i="5"/>
  <c r="H135" i="5"/>
  <c r="I135" i="5"/>
  <c r="J135" i="5"/>
  <c r="G136" i="5"/>
  <c r="H136" i="5"/>
  <c r="I136" i="5"/>
  <c r="J136" i="5"/>
  <c r="H137" i="5"/>
  <c r="I137" i="5"/>
  <c r="J137" i="5"/>
  <c r="J133" i="4"/>
  <c r="D133" i="5"/>
  <c r="D136" i="5"/>
  <c r="E82" i="5"/>
  <c r="E137" i="5"/>
  <c r="D130" i="5"/>
  <c r="D128" i="5"/>
  <c r="D118" i="5"/>
  <c r="B119" i="5"/>
  <c r="B109" i="5"/>
  <c r="B101" i="5"/>
  <c r="B92" i="5"/>
  <c r="K133" i="5" s="1"/>
  <c r="B84" i="5"/>
  <c r="B53" i="5"/>
  <c r="B45" i="5"/>
  <c r="B28" i="5"/>
  <c r="K129" i="4"/>
  <c r="E44" i="5"/>
  <c r="H66" i="5"/>
  <c r="I58" i="4"/>
  <c r="I57" i="4"/>
  <c r="E83" i="4" l="1"/>
  <c r="F83" i="4"/>
  <c r="G83" i="4"/>
  <c r="K134" i="4" l="1"/>
  <c r="I133" i="4"/>
  <c r="K130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C136" i="5"/>
  <c r="K135" i="5"/>
  <c r="E135" i="5"/>
  <c r="C135" i="5"/>
  <c r="K134" i="5"/>
  <c r="E134" i="5"/>
  <c r="C134" i="5"/>
  <c r="E133" i="5"/>
  <c r="C133" i="5"/>
  <c r="K132" i="5"/>
  <c r="E132" i="5"/>
  <c r="C132" i="5"/>
  <c r="K131" i="5"/>
  <c r="E131" i="5"/>
  <c r="C131" i="5"/>
  <c r="K130" i="5"/>
  <c r="C130" i="5"/>
  <c r="E129" i="5"/>
  <c r="C129" i="5"/>
  <c r="E128" i="5"/>
  <c r="C128" i="5"/>
  <c r="C126" i="5"/>
  <c r="G118" i="5"/>
  <c r="F118" i="5"/>
  <c r="E118" i="5"/>
  <c r="G108" i="5"/>
  <c r="F108" i="5"/>
  <c r="E108" i="5"/>
  <c r="D108" i="5"/>
  <c r="G100" i="5"/>
  <c r="F100" i="5"/>
  <c r="E100" i="5"/>
  <c r="D100" i="5"/>
  <c r="G134" i="5" s="1"/>
  <c r="G91" i="5"/>
  <c r="F91" i="5"/>
  <c r="E91" i="5"/>
  <c r="D91" i="5"/>
  <c r="G82" i="5"/>
  <c r="F82" i="5"/>
  <c r="D82" i="5"/>
  <c r="H70" i="5"/>
  <c r="J54" i="5" s="1"/>
  <c r="F131" i="5" s="1"/>
  <c r="J67" i="5"/>
  <c r="H68" i="5"/>
  <c r="I56" i="5" s="1"/>
  <c r="G52" i="5"/>
  <c r="F52" i="5"/>
  <c r="E52" i="5"/>
  <c r="D52" i="5"/>
  <c r="G44" i="5"/>
  <c r="F44" i="5"/>
  <c r="D44" i="5"/>
  <c r="G27" i="5"/>
  <c r="F27" i="5"/>
  <c r="E27" i="5"/>
  <c r="D27" i="5"/>
  <c r="G128" i="5" s="1"/>
  <c r="G137" i="5" l="1"/>
  <c r="I64" i="5"/>
  <c r="I57" i="5"/>
  <c r="I65" i="5"/>
  <c r="H100" i="5"/>
  <c r="J93" i="5" s="1"/>
  <c r="F134" i="5" s="1"/>
  <c r="H118" i="5"/>
  <c r="J110" i="5" s="1"/>
  <c r="F136" i="5" s="1"/>
  <c r="H82" i="5"/>
  <c r="H27" i="5"/>
  <c r="H44" i="5"/>
  <c r="J29" i="5" s="1"/>
  <c r="F129" i="5" s="1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I60" i="5"/>
  <c r="J73" i="5" l="1"/>
  <c r="F132" i="5" s="1"/>
  <c r="J17" i="5"/>
  <c r="F128" i="5" s="1"/>
  <c r="D53" i="4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F137" i="5" l="1"/>
  <c r="J67" i="4"/>
  <c r="J55" i="4"/>
  <c r="F132" i="4" s="1"/>
  <c r="I65" i="4"/>
  <c r="I63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8" i="4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<sst xmlns="http://schemas.openxmlformats.org/spreadsheetml/2006/main" count="498" uniqueCount="241">
  <si>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</si>
  <si>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</si>
  <si>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</si>
  <si>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</si>
  <si>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</si>
  <si>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</si>
  <si>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</si>
  <si>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</si>
  <si>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</si>
  <si>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</si>
  <si>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</si>
  <si>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</si>
  <si>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</si>
  <si>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</si>
  <si>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</si>
  <si>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</si>
  <si>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</si>
  <si>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</si>
  <si>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</si>
  <si>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</si>
  <si>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</si>
  <si>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</si>
  <si>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</si>
  <si>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</si>
  <si>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</si>
  <si>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</si>
  <si>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</si>
  <si>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</si>
  <si>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</si>
  <si>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</si>
  <si>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</si>
  <si>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</si>
  <si>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</si>
  <si>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</si>
  <si>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</si>
  <si>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</si>
  <si>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</si>
  <si>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</si>
  <si>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</si>
  <si>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</si>
  <si>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</si>
  <si>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</si>
  <si>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</si>
  <si>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</si>
  <si>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</si>
  <si>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</si>
  <si>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</si>
  <si>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</si>
  <si>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</si>
  <si>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</si>
  <si>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</si>
  <si>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</si>
  <si>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</si>
  <si>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</si>
  <si>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</si>
  <si>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</si>
  <si>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</si>
  <si>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</si>
  <si>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</si>
  <si>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</si>
  <si>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</si>
  <si>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</si>
  <si>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</si>
  <si>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</si>
  <si>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</si>
  <si>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</si>
  <si>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</si>
  <si>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</si>
  <si>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</si>
  <si>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</si>
  <si>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</si>
  <si>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</si>
  <si>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</si>
  <si>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</si>
  <si>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</si>
  <si>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</si>
  <si>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</si>
  <si>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</si>
  <si>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</si>
  <si>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</si>
  <si>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</si>
  <si>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</si>
  <si>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</si>
  <si>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</si>
  <si>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</si>
  <si>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</si>
  <si>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</si>
  <si>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</si>
  <si>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</si>
  <si>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Cargo: </t>
  </si>
  <si>
    <t xml:space="preserve">Nombre:  </t>
  </si>
  <si>
    <t xml:space="preserve">Cedula: 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</si>
  <si>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</si>
  <si>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</si>
  <si>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</si>
  <si>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</si>
  <si>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</si>
  <si>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</si>
  <si>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</si>
  <si>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</si>
  <si>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</si>
  <si>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</si>
  <si>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</si>
  <si>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</si>
  <si>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</si>
  <si>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</si>
  <si>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</si>
  <si>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</si>
  <si>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</si>
  <si>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</si>
  <si>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</si>
  <si>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</si>
  <si>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</si>
  <si>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</si>
  <si>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</si>
  <si>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</si>
  <si>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</si>
  <si>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</si>
  <si>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</si>
  <si>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</si>
  <si>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</si>
  <si>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</si>
  <si>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</si>
  <si>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</si>
  <si>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</si>
  <si>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</si>
  <si>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</si>
  <si>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</si>
  <si>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</si>
  <si>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</si>
  <si>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</si>
  <si>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</si>
  <si>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</si>
  <si>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</si>
  <si>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</si>
  <si>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</si>
  <si>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</si>
  <si>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</si>
  <si>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</si>
  <si>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</si>
  <si>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</si>
  <si>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</si>
  <si>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</si>
  <si>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</si>
  <si>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</si>
  <si>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</si>
  <si>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</si>
  <si>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</si>
  <si>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</si>
  <si>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</si>
  <si>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x</t>
  </si>
  <si>
    <t xml:space="preserve">18 consultorios 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</si>
  <si>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</si>
  <si>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</si>
  <si>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>Se evidencia implementacion de los consultorios con carta de snellen en todos.</t>
  </si>
  <si>
    <t xml:space="preserve">se realiza agudeza visual por cursos de via a toda la poblacion antendida </t>
  </si>
  <si>
    <t xml:space="preserve">GLAUCOMA NO ESPECIFICADO </t>
  </si>
  <si>
    <t>H409</t>
  </si>
  <si>
    <t>H539</t>
  </si>
  <si>
    <t xml:space="preserve">ALTERACION VISUAL NO ESPECIFICADA </t>
  </si>
  <si>
    <t>H919</t>
  </si>
  <si>
    <t xml:space="preserve">HIPOACUSIA NEUROSENSORIAL, BILATERAL </t>
  </si>
  <si>
    <t>H903</t>
  </si>
  <si>
    <t>HIPOACUSIA NEUROSENSORIAL, SIN OTRA ESPECIFICACION</t>
  </si>
  <si>
    <t>H905</t>
  </si>
  <si>
    <t xml:space="preserve">HIPOACUSIA MIXTA CONDUCTIVA Y NEUROSENSORIAL BILATERAL </t>
  </si>
  <si>
    <t>H906</t>
  </si>
  <si>
    <t xml:space="preserve">TODOS LOS USUARIOS DEBEN ESTAR AFILIADOS A LA EPS QUE CONTRATA </t>
  </si>
  <si>
    <t>Se evidencian habladores tanto en la planta fisica como en la red vistutal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</si>
  <si>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</si>
  <si>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</si>
  <si>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</si>
  <si>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</si>
  <si>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</si>
  <si>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</si>
  <si>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</si>
  <si>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</si>
  <si>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</si>
  <si>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</si>
  <si>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</si>
  <si>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</si>
  <si>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 xml:space="preserve">cuentan con 12 medicos generales para atencion de consulta medica y programas </t>
  </si>
  <si>
    <t xml:space="preserve">cuentan con 4 enfemeros 3 asistenciales y uno administrativo y asistencial </t>
  </si>
  <si>
    <t>6 auxiliares con labor administrativa y asitencial</t>
  </si>
  <si>
    <t xml:space="preserve">se cuenta con especialista propio pediatria y las otras especialidades se encuentran contratadas con la red complementaria desde la EAPB 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</si>
  <si>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</si>
  <si>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</si>
  <si>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</si>
  <si>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se cuenta con base de datos  que maneja la coordinadora regional de pyp, esta iformacion sale de programa power bi,  en este listado se puede clasificar la poblacion y discriminar por patologia. Pendiente organizar programa </t>
  </si>
  <si>
    <t xml:space="preserve">se realiza captacion integral en la demanda inducida a toda la poblacion enviada por la EAPB por medio telefonico </t>
  </si>
  <si>
    <t xml:space="preserve">se realiza captacion integral en la demanda inducida a toda la poblacion enviada por la EAPB desde cada una de la consulta </t>
  </si>
  <si>
    <t xml:space="preserve">HIPOACUSIA NO ESPECIFICADA </t>
  </si>
  <si>
    <t xml:space="preserve">HIPOACUSIA CONDUCTIVA SIN OTRA ESPECIFICACION </t>
  </si>
  <si>
    <t>H902</t>
  </si>
  <si>
    <t xml:space="preserve">HIPOACUSIA MIXTA CONDUCTIVA Y NEUROSENSORIAL NO ESPECIFICADA </t>
  </si>
  <si>
    <t>H908</t>
  </si>
  <si>
    <t xml:space="preserve">PRESBIACUSIA </t>
  </si>
  <si>
    <t>H911</t>
  </si>
  <si>
    <t xml:space="preserve">HIPOACUSIA CONDUCTIVA BILATERAL </t>
  </si>
  <si>
    <t>H900</t>
  </si>
  <si>
    <t xml:space="preserve">HIPOAUCSIA CONDUCTIVA UNILATERAL CON AUDICION IRRESTRICTA CONTRALATERAL </t>
  </si>
  <si>
    <t>H901</t>
  </si>
  <si>
    <t xml:space="preserve">OTRAS HIPOACUSIAS ESPECIFICADAS </t>
  </si>
  <si>
    <t>H918</t>
  </si>
  <si>
    <t>SE MUESTRA MODIFICACION  EN SOFTWARE</t>
  </si>
  <si>
    <t xml:space="preserve">TRASTORNO DE LA REFRACCION NO ESPECIFICADO </t>
  </si>
  <si>
    <t>H527</t>
  </si>
  <si>
    <t xml:space="preserve">GLAUCOMA PRIMARIO DE ANGULO ABIERTO </t>
  </si>
  <si>
    <t>H401</t>
  </si>
  <si>
    <t xml:space="preserve">OTROS TRASTORNOS DE LA REFRACCION </t>
  </si>
  <si>
    <t>H526</t>
  </si>
  <si>
    <t xml:space="preserve">SOSPECHA DE GLAUCOMA </t>
  </si>
  <si>
    <t>H400</t>
  </si>
  <si>
    <t xml:space="preserve">GLAUCOMA PRIMARIO DE ANGULO CERRADO </t>
  </si>
  <si>
    <t>H402</t>
  </si>
  <si>
    <t xml:space="preserve">OTROS TRASTORNOS DE LA VISION BINOCULAR </t>
  </si>
  <si>
    <t>H533</t>
  </si>
  <si>
    <t xml:space="preserve">PTERIGION </t>
  </si>
  <si>
    <t>H110</t>
  </si>
  <si>
    <t xml:space="preserve">CATARATA CENIL NUCLEAR </t>
  </si>
  <si>
    <t>H251</t>
  </si>
  <si>
    <t xml:space="preserve">se maneja red externa, con orden medica y en la EPAB se direcciona al usuario par el programa de atencion domiciliaria </t>
  </si>
  <si>
    <t>NO SE EVIDENCIAN HABLADORES EN LOS LUGARES DE TRANSITO DE LOS SUSUARIOS EN LA IPS</t>
  </si>
  <si>
    <t xml:space="preserve">NO SE CUENTA CON CAPACITACION AL RESPECTO </t>
  </si>
  <si>
    <t xml:space="preserve">NO SE CUENTA CON UN PROGRAMA DE CAPASITACION PARA ATENCION A LA POLBACION CON  DISCAPACIDAD VISUAL Y AUDITIVA </t>
  </si>
  <si>
    <t>SE SUGIERE AJUSTAR INFORMACIÓN PARA POBLACION DISCAPACITADA ENLA IPS</t>
  </si>
  <si>
    <t xml:space="preserve">SE REALIZA POR PARTE ADMINISTRATIVA SOCIALIZACION EN GENERAL, NO SE CUENTA CON CAPACITACION CONTINUADA </t>
  </si>
  <si>
    <t xml:space="preserve">ESTA INFORMACIÓN SE GARANTIZA EN LA HISTORIA CLINICA REVISION REALIZADA EN LA PRIMERA VISITA ATI </t>
  </si>
  <si>
    <t>Se idetnifica el diagnostico de glaucoma primario de angulo abierto como principal causa de morbilidad en la IPS con un porcentaje del 21%</t>
  </si>
  <si>
    <t xml:space="preserve">si </t>
  </si>
  <si>
    <t xml:space="preserve">no </t>
  </si>
  <si>
    <t xml:space="preserve">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</si>
  <si>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</si>
  <si>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Se idetnifica el diagnostico de hipoacusia neurosensorial bilateral como principal causa de morbilidad en la IPS con un porcentaje del 34%</t>
  </si>
  <si>
    <t xml:space="preserve">No se evidencia adecuada señalizacion cada consultorio que maneja programas tiene su propio horario pero no apto para discapacidad visual ni auditiva </t>
  </si>
  <si>
    <t xml:space="preserve">se sugiere mejora en la accesibilidad, pues se idntifican falencias en la información visible y apto para la poblacion discapcitada del programa visual y auditiva </t>
  </si>
  <si>
    <t xml:space="preserve">Maria Guiomar Alvaran Davila </t>
  </si>
  <si>
    <t xml:space="preserve">Enfermera </t>
  </si>
  <si>
    <t>guiomar.alvaran@saludpyp.com</t>
  </si>
  <si>
    <t>Días y Horario de atención                                       AM
 PM</t>
  </si>
  <si>
    <t xml:space="preserve">Institución:  IPS PYP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</si>
</sst>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88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7" fillId="7" borderId="0" xfId="0" applyFont="1" applyFill="1" applyBorder="1" applyAlignment="1">
      <alignment horizontal="center" vertical="center" textRotation="90" wrapText="1"/>
    </xf>
    <xf numFmtId="0" fontId="37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0" fontId="9" fillId="0" borderId="0" xfId="0" applyFont="1"/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39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8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9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9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39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1" fillId="5" borderId="0" xfId="0" applyFont="1" applyFill="1" applyAlignment="1">
      <alignment horizontal="center"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1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 vertical="center"/>
    </xf>
    <xf numFmtId="0" fontId="25" fillId="0" borderId="5" xfId="6" applyBorder="1" applyAlignment="1">
      <alignment horizontal="left" vertical="center"/>
    </xf>
    <xf numFmtId="0" fontId="11" fillId="0" borderId="5" xfId="0" applyFont="1" applyBorder="1" applyAlignment="1">
      <alignment wrapText="1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46" fillId="3" borderId="5" xfId="6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9" fontId="18" fillId="0" borderId="5" xfId="1" applyFont="1" applyFill="1" applyBorder="1" applyAlignment="1">
      <alignment horizont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5" fillId="3" borderId="8" xfId="0" applyFont="1" applyFill="1" applyBorder="1" applyAlignment="1">
      <alignment horizontal="lef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39" fillId="0" borderId="8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39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5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9" fillId="5" borderId="8" xfId="0" applyFont="1" applyFill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14" fontId="5" fillId="3" borderId="5" xfId="0" applyNumberFormat="1" applyFont="1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142875</xdr:colOff>
      <xdr:row>5</xdr:row>
      <xdr:rowOff>0</xdr:rowOff>
    </xdr:from>
    <xdr:to>
      <xdr:col>9</xdr:col>
      <xdr:colOff>1524000</xdr:colOff>
      <xdr:row>5</xdr:row>
      <xdr:rowOff>142875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95775" y="752475"/>
          <a:ext cx="3409950" cy="142875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guiomar.alvaran@saludpyp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B1" workbookViewId="0">
      <selection activeCell="D125" sqref="D125:J125"/>
    </sheetView>
  </sheetViews>
  <sheetFormatPr baseColWidth="10" defaultRowHeight="18" customHeight="1" x14ac:dyDescent="0.2"/>
  <cols>
    <col min="1" max="1" width="3.5703125" style="249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289"/>
      <c r="C1" s="290"/>
      <c r="D1" s="290"/>
      <c r="E1" s="290"/>
      <c r="F1" s="290"/>
      <c r="G1" s="290"/>
      <c r="H1" s="290"/>
      <c r="I1" s="290"/>
      <c r="J1" s="290"/>
    </row>
    <row r="2" spans="1:11" ht="18" customHeight="1" x14ac:dyDescent="0.2">
      <c r="B2" s="289"/>
      <c r="C2" s="290"/>
      <c r="D2" s="291" t="s">
        <v>4</v>
      </c>
      <c r="E2" s="291"/>
      <c r="F2" s="291"/>
      <c r="G2" s="291"/>
      <c r="H2" s="291"/>
      <c r="I2" s="291"/>
      <c r="J2" s="291"/>
    </row>
    <row r="3" spans="1:11" ht="18" customHeight="1" x14ac:dyDescent="0.2">
      <c r="B3" s="289"/>
      <c r="C3" s="290"/>
      <c r="D3" s="291"/>
      <c r="E3" s="291"/>
      <c r="F3" s="291"/>
      <c r="G3" s="291"/>
      <c r="H3" s="291"/>
      <c r="I3" s="291"/>
      <c r="J3" s="291"/>
    </row>
    <row r="4" spans="1:11" ht="18" customHeight="1" x14ac:dyDescent="0.2">
      <c r="B4" s="289"/>
      <c r="C4" s="290"/>
      <c r="D4" s="291"/>
      <c r="E4" s="291"/>
      <c r="F4" s="291"/>
      <c r="G4" s="291"/>
      <c r="H4" s="291"/>
      <c r="I4" s="291"/>
      <c r="J4" s="291"/>
    </row>
    <row r="5" spans="1:11" ht="18" customHeight="1" x14ac:dyDescent="0.2">
      <c r="B5" s="7"/>
      <c r="C5" s="290"/>
      <c r="D5" s="290"/>
      <c r="E5" s="290"/>
      <c r="F5" s="290"/>
      <c r="G5" s="290"/>
      <c r="H5" s="290"/>
      <c r="I5" s="290"/>
      <c r="J5" s="290"/>
    </row>
    <row r="6" spans="1:11" ht="25.5" customHeight="1" x14ac:dyDescent="0.2">
      <c r="B6" s="289"/>
      <c r="C6" s="290"/>
      <c r="D6" s="290"/>
      <c r="E6" s="290"/>
      <c r="F6" s="290"/>
      <c r="G6" s="290"/>
      <c r="H6" s="290"/>
      <c r="I6" s="290"/>
      <c r="J6" s="290"/>
    </row>
    <row r="7" spans="1:11" ht="18.600000000000001" customHeight="1" x14ac:dyDescent="0.2">
      <c r="A7" s="250"/>
      <c r="B7" s="292" t="s">
        <v>71</v>
      </c>
      <c r="C7" s="292"/>
      <c r="D7" s="292"/>
      <c r="E7" s="292"/>
      <c r="F7" s="292"/>
      <c r="G7" s="292"/>
      <c r="H7" s="292"/>
      <c r="I7" s="292"/>
      <c r="J7" s="292"/>
    </row>
    <row r="8" spans="1:11" ht="18" customHeight="1" x14ac:dyDescent="0.2">
      <c r="A8" s="250"/>
      <c r="B8" s="275"/>
      <c r="C8" s="276" t="s">
        <v>34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  <c r="K8" s="72" t="s">
        <v>179</v>
      </c>
    </row>
    <row r="9" spans="1:11" ht="18" customHeight="1" x14ac:dyDescent="0.2">
      <c r="A9" s="250"/>
      <c r="B9" s="275"/>
      <c r="C9" s="276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  <c r="K9" s="72" t="s">
        <v>180</v>
      </c>
    </row>
    <row r="10" spans="1:11" ht="18" customHeight="1" x14ac:dyDescent="0.2">
      <c r="A10" s="250"/>
      <c r="B10" s="275"/>
      <c r="C10" s="276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 t="s">
        <v>150</v>
      </c>
      <c r="J10" s="49"/>
    </row>
    <row r="11" spans="1:11" ht="18" customHeight="1" x14ac:dyDescent="0.2">
      <c r="A11" s="250"/>
      <c r="B11" s="275"/>
      <c r="C11" s="140" t="s">
        <v>41</v>
      </c>
      <c r="D11" s="277" t="s">
        <v>236</v>
      </c>
      <c r="E11" s="277"/>
      <c r="F11" s="277"/>
      <c r="G11" s="277"/>
      <c r="H11" s="277"/>
      <c r="I11" s="277"/>
      <c r="J11" s="277"/>
    </row>
    <row r="12" spans="1:11" ht="18" customHeight="1" x14ac:dyDescent="0.2">
      <c r="A12" s="250"/>
      <c r="B12" s="275"/>
      <c r="C12" s="140" t="s">
        <v>42</v>
      </c>
      <c r="D12" s="277" t="s">
        <v>237</v>
      </c>
      <c r="E12" s="277"/>
      <c r="F12" s="277"/>
      <c r="G12" s="277"/>
      <c r="H12" s="277"/>
      <c r="I12" s="277"/>
      <c r="J12" s="277"/>
    </row>
    <row r="13" spans="1:11" ht="18" customHeight="1" x14ac:dyDescent="0.25">
      <c r="A13" s="250"/>
      <c r="B13" s="275"/>
      <c r="C13" s="140" t="s">
        <v>43</v>
      </c>
      <c r="D13" s="278" t="s">
        <v>238</v>
      </c>
      <c r="E13" s="277"/>
      <c r="F13" s="277"/>
      <c r="G13" s="277"/>
      <c r="H13" s="277"/>
      <c r="I13" s="277"/>
      <c r="J13" s="277"/>
    </row>
    <row r="14" spans="1:11" ht="18" customHeight="1" x14ac:dyDescent="0.2">
      <c r="A14" s="250"/>
      <c r="B14" s="275"/>
      <c r="C14" s="140" t="s">
        <v>44</v>
      </c>
      <c r="D14" s="277">
        <v>3204984099</v>
      </c>
      <c r="E14" s="277"/>
      <c r="F14" s="277"/>
      <c r="G14" s="277"/>
      <c r="H14" s="277"/>
      <c r="I14" s="277"/>
      <c r="J14" s="277"/>
    </row>
    <row r="15" spans="1:11" ht="18" customHeight="1" x14ac:dyDescent="0.2">
      <c r="A15" s="250"/>
      <c r="B15" s="275"/>
      <c r="C15" s="140" t="s">
        <v>45</v>
      </c>
      <c r="D15" s="277"/>
      <c r="E15" s="277"/>
      <c r="F15" s="277"/>
      <c r="G15" s="277"/>
      <c r="H15" s="277"/>
      <c r="I15" s="277"/>
      <c r="J15" s="277"/>
    </row>
    <row r="16" spans="1:11" ht="18" customHeight="1" x14ac:dyDescent="0.2">
      <c r="A16" s="250"/>
      <c r="B16" s="275"/>
      <c r="C16" s="141" t="s">
        <v>5</v>
      </c>
      <c r="D16" s="279">
        <v>44497</v>
      </c>
      <c r="E16" s="280"/>
      <c r="F16" s="280"/>
      <c r="G16" s="280"/>
      <c r="H16" s="280"/>
      <c r="I16" s="280"/>
      <c r="J16" s="280"/>
    </row>
    <row r="17" spans="1:15" ht="18" customHeight="1" x14ac:dyDescent="0.2">
      <c r="A17" s="250"/>
      <c r="B17" s="266" t="s">
        <v>46</v>
      </c>
      <c r="C17" s="266"/>
      <c r="D17" s="266"/>
      <c r="E17" s="266"/>
      <c r="F17" s="266"/>
      <c r="G17" s="266"/>
      <c r="H17" s="266"/>
      <c r="I17" s="142">
        <v>0.2</v>
      </c>
      <c r="J17" s="143">
        <f>(D27+F27)*I17/(H27)</f>
        <v>0.2</v>
      </c>
    </row>
    <row r="18" spans="1:15" ht="18" customHeight="1" x14ac:dyDescent="0.2">
      <c r="A18" s="250"/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34.5" customHeight="1" x14ac:dyDescent="0.2">
      <c r="A19" s="250">
        <v>1</v>
      </c>
      <c r="B19" s="267" t="s">
        <v>6</v>
      </c>
      <c r="C19" s="135" t="s">
        <v>72</v>
      </c>
      <c r="D19" s="103">
        <v>1</v>
      </c>
      <c r="E19" s="103"/>
      <c r="F19" s="150"/>
      <c r="G19" s="150"/>
      <c r="H19" s="263" t="s">
        <v>181</v>
      </c>
      <c r="I19" s="264"/>
      <c r="J19" s="265"/>
      <c r="O19" s="38">
        <v>0.76</v>
      </c>
    </row>
    <row r="20" spans="1:15" ht="25.5" customHeight="1" x14ac:dyDescent="0.2">
      <c r="A20" s="250">
        <v>2</v>
      </c>
      <c r="B20" s="267"/>
      <c r="C20" s="136" t="s">
        <v>115</v>
      </c>
      <c r="D20" s="103">
        <v>1</v>
      </c>
      <c r="E20" s="103"/>
      <c r="F20" s="150"/>
      <c r="G20" s="150"/>
      <c r="H20" s="263" t="s">
        <v>182</v>
      </c>
      <c r="I20" s="264"/>
      <c r="J20" s="265"/>
      <c r="O20" s="38"/>
    </row>
    <row r="21" spans="1:15" ht="18" customHeight="1" x14ac:dyDescent="0.2">
      <c r="A21" s="250">
        <v>3</v>
      </c>
      <c r="B21" s="267"/>
      <c r="C21" s="136" t="s">
        <v>116</v>
      </c>
      <c r="D21" s="103">
        <v>1</v>
      </c>
      <c r="E21" s="103"/>
      <c r="F21" s="150"/>
      <c r="G21" s="150"/>
      <c r="H21" s="263" t="s">
        <v>183</v>
      </c>
      <c r="I21" s="264"/>
      <c r="J21" s="265"/>
      <c r="O21" s="38"/>
    </row>
    <row r="22" spans="1:15" ht="26.45" customHeight="1" x14ac:dyDescent="0.2">
      <c r="A22" s="250">
        <v>4</v>
      </c>
      <c r="B22" s="268"/>
      <c r="C22" s="137" t="s">
        <v>73</v>
      </c>
      <c r="D22" s="103">
        <v>1</v>
      </c>
      <c r="E22" s="103"/>
      <c r="F22" s="150"/>
      <c r="G22" s="150"/>
      <c r="H22" s="269" t="s">
        <v>184</v>
      </c>
      <c r="I22" s="270"/>
      <c r="J22" s="271"/>
    </row>
    <row r="23" spans="1:15" ht="16.149999999999999" customHeight="1" x14ac:dyDescent="0.2">
      <c r="A23" s="250">
        <v>5</v>
      </c>
      <c r="B23" s="304" t="s">
        <v>47</v>
      </c>
      <c r="C23" s="130" t="s">
        <v>76</v>
      </c>
      <c r="D23" s="103">
        <v>1</v>
      </c>
      <c r="E23" s="103"/>
      <c r="F23" s="150"/>
      <c r="G23" s="150"/>
      <c r="H23" s="263" t="s">
        <v>151</v>
      </c>
      <c r="I23" s="264"/>
      <c r="J23" s="265"/>
    </row>
    <row r="24" spans="1:15" ht="24.75" customHeight="1" x14ac:dyDescent="0.2">
      <c r="A24" s="250">
        <v>6</v>
      </c>
      <c r="B24" s="267"/>
      <c r="C24" s="130" t="s">
        <v>117</v>
      </c>
      <c r="D24" s="103">
        <v>1</v>
      </c>
      <c r="E24" s="103"/>
      <c r="F24" s="150"/>
      <c r="G24" s="150"/>
      <c r="H24" s="263" t="s">
        <v>185</v>
      </c>
      <c r="I24" s="264"/>
      <c r="J24" s="265"/>
    </row>
    <row r="25" spans="1:15" s="10" customFormat="1" ht="23.25" customHeight="1" x14ac:dyDescent="0.2">
      <c r="A25" s="251">
        <v>7</v>
      </c>
      <c r="B25" s="267"/>
      <c r="C25" s="130" t="s">
        <v>118</v>
      </c>
      <c r="D25" s="103">
        <v>1</v>
      </c>
      <c r="E25" s="103"/>
      <c r="F25" s="150"/>
      <c r="G25" s="150"/>
      <c r="H25" s="263" t="s">
        <v>186</v>
      </c>
      <c r="I25" s="264"/>
      <c r="J25" s="265"/>
      <c r="K25" s="72"/>
      <c r="L25" s="72"/>
      <c r="M25" s="72"/>
      <c r="N25" s="72"/>
    </row>
    <row r="26" spans="1:15" s="10" customFormat="1" ht="31.5" customHeight="1" x14ac:dyDescent="0.2">
      <c r="A26" s="251">
        <v>8</v>
      </c>
      <c r="B26" s="267"/>
      <c r="C26" s="130" t="s">
        <v>79</v>
      </c>
      <c r="D26" s="103">
        <v>1</v>
      </c>
      <c r="E26" s="103"/>
      <c r="F26" s="150"/>
      <c r="G26" s="150"/>
      <c r="H26" s="263" t="s">
        <v>187</v>
      </c>
      <c r="I26" s="264"/>
      <c r="J26" s="265"/>
      <c r="K26" s="72"/>
      <c r="L26" s="72"/>
      <c r="M26" s="72"/>
      <c r="N26" s="72"/>
    </row>
    <row r="27" spans="1:15" s="50" customFormat="1" ht="19.5" customHeight="1" x14ac:dyDescent="0.2">
      <c r="A27" s="252"/>
      <c r="B27" s="268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293">
        <f>SUM(D27:G27)</f>
        <v>8</v>
      </c>
      <c r="I27" s="293"/>
      <c r="J27" s="293"/>
      <c r="K27" s="74"/>
      <c r="L27" s="74"/>
    </row>
    <row r="28" spans="1:15" ht="48.6" customHeight="1" x14ac:dyDescent="0.2">
      <c r="B28" s="294" t="s">
        <v>152</v>
      </c>
      <c r="C28" s="295"/>
      <c r="D28" s="295"/>
      <c r="E28" s="295"/>
      <c r="F28" s="295"/>
      <c r="G28" s="295"/>
      <c r="H28" s="295"/>
      <c r="I28" s="295"/>
      <c r="J28" s="295"/>
    </row>
    <row r="29" spans="1:15" s="10" customFormat="1" ht="18" customHeight="1" x14ac:dyDescent="0.2">
      <c r="A29" s="251"/>
      <c r="B29" s="298" t="s">
        <v>9</v>
      </c>
      <c r="C29" s="298"/>
      <c r="D29" s="298"/>
      <c r="E29" s="298"/>
      <c r="F29" s="298"/>
      <c r="G29" s="298"/>
      <c r="H29" s="298"/>
      <c r="I29" s="61">
        <v>0.25</v>
      </c>
      <c r="J29" s="62">
        <f>+(D45+F45)*I29/H45</f>
        <v>1.9230769230769232E-2</v>
      </c>
      <c r="K29" s="73"/>
      <c r="L29" s="73"/>
    </row>
    <row r="30" spans="1:15" s="10" customFormat="1" ht="18" customHeight="1" x14ac:dyDescent="0.2">
      <c r="A30" s="251"/>
      <c r="B30" s="11"/>
      <c r="C30" s="299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01" t="s">
        <v>8</v>
      </c>
      <c r="I30" s="302"/>
      <c r="J30" s="302"/>
      <c r="K30" s="73"/>
      <c r="L30" s="73"/>
    </row>
    <row r="31" spans="1:15" s="10" customFormat="1" ht="15" customHeight="1" x14ac:dyDescent="0.2">
      <c r="A31" s="251"/>
      <c r="B31" s="11"/>
      <c r="C31" s="300"/>
      <c r="D31" s="26"/>
      <c r="E31" s="26"/>
      <c r="F31" s="26"/>
      <c r="G31" s="26"/>
      <c r="H31" s="57" t="s">
        <v>11</v>
      </c>
      <c r="I31" s="303" t="s">
        <v>12</v>
      </c>
      <c r="J31" s="303"/>
      <c r="K31" s="73"/>
      <c r="L31" s="73"/>
    </row>
    <row r="32" spans="1:15" s="10" customFormat="1" ht="28.5" customHeight="1" x14ac:dyDescent="0.2">
      <c r="A32" s="251">
        <v>1</v>
      </c>
      <c r="B32" s="296" t="s">
        <v>54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281" t="s">
        <v>231</v>
      </c>
      <c r="J32" s="281"/>
      <c r="K32" s="73"/>
      <c r="L32" s="73"/>
    </row>
    <row r="33" spans="1:12" s="10" customFormat="1" ht="36" customHeight="1" x14ac:dyDescent="0.2">
      <c r="A33" s="251">
        <v>2</v>
      </c>
      <c r="B33" s="297"/>
      <c r="C33" s="132" t="s">
        <v>119</v>
      </c>
      <c r="D33" s="114"/>
      <c r="E33" s="114">
        <v>1</v>
      </c>
      <c r="F33" s="114"/>
      <c r="G33" s="103"/>
      <c r="H33" s="1"/>
      <c r="I33" s="281" t="s">
        <v>188</v>
      </c>
      <c r="J33" s="281"/>
      <c r="K33" s="73"/>
      <c r="L33" s="73"/>
    </row>
    <row r="34" spans="1:12" s="10" customFormat="1" ht="37.15" customHeight="1" x14ac:dyDescent="0.2">
      <c r="A34" s="251">
        <v>3</v>
      </c>
      <c r="B34" s="297"/>
      <c r="C34" s="129" t="s">
        <v>120</v>
      </c>
      <c r="D34" s="115"/>
      <c r="E34" s="115">
        <v>1</v>
      </c>
      <c r="F34" s="115"/>
      <c r="G34" s="1"/>
      <c r="H34" s="1"/>
      <c r="I34" s="281" t="s">
        <v>153</v>
      </c>
      <c r="J34" s="281"/>
      <c r="K34" s="73"/>
      <c r="L34" s="73"/>
    </row>
    <row r="35" spans="1:12" s="10" customFormat="1" ht="39.6" customHeight="1" x14ac:dyDescent="0.2">
      <c r="A35" s="251">
        <v>4</v>
      </c>
      <c r="B35" s="120"/>
      <c r="C35" s="129" t="s">
        <v>121</v>
      </c>
      <c r="D35" s="115"/>
      <c r="E35" s="115">
        <v>1</v>
      </c>
      <c r="F35" s="115"/>
      <c r="G35" s="1"/>
      <c r="H35" s="1"/>
      <c r="I35" s="281" t="s">
        <v>153</v>
      </c>
      <c r="J35" s="281"/>
      <c r="K35" s="73"/>
      <c r="L35" s="73"/>
    </row>
    <row r="36" spans="1:12" s="10" customFormat="1" ht="38.25" x14ac:dyDescent="0.2">
      <c r="A36" s="251">
        <v>5</v>
      </c>
      <c r="B36" s="120"/>
      <c r="C36" s="129" t="s">
        <v>122</v>
      </c>
      <c r="D36" s="115"/>
      <c r="E36" s="115">
        <v>1</v>
      </c>
      <c r="F36" s="115"/>
      <c r="G36" s="1"/>
      <c r="H36" s="1"/>
      <c r="I36" s="281" t="s">
        <v>153</v>
      </c>
      <c r="J36" s="281"/>
      <c r="K36" s="73"/>
      <c r="L36" s="73"/>
    </row>
    <row r="37" spans="1:12" s="91" customFormat="1" ht="45" customHeight="1" x14ac:dyDescent="0.2">
      <c r="A37" s="253">
        <v>6</v>
      </c>
      <c r="B37" s="120"/>
      <c r="C37" s="129" t="s">
        <v>123</v>
      </c>
      <c r="D37" s="115"/>
      <c r="E37" s="115">
        <v>1</v>
      </c>
      <c r="F37" s="115"/>
      <c r="G37" s="1"/>
      <c r="H37" s="1"/>
      <c r="I37" s="281" t="s">
        <v>153</v>
      </c>
      <c r="J37" s="281"/>
      <c r="K37" s="92"/>
      <c r="L37" s="92"/>
    </row>
    <row r="38" spans="1:12" s="91" customFormat="1" ht="47.25" customHeight="1" x14ac:dyDescent="0.2">
      <c r="A38" s="253">
        <v>7</v>
      </c>
      <c r="B38" s="120"/>
      <c r="C38" s="129" t="s">
        <v>124</v>
      </c>
      <c r="D38" s="115"/>
      <c r="E38" s="115">
        <v>1</v>
      </c>
      <c r="F38" s="115"/>
      <c r="G38" s="1"/>
      <c r="H38" s="1"/>
      <c r="I38" s="281" t="s">
        <v>153</v>
      </c>
      <c r="J38" s="281"/>
      <c r="K38" s="92"/>
      <c r="L38" s="92"/>
    </row>
    <row r="39" spans="1:12" s="91" customFormat="1" ht="38.25" x14ac:dyDescent="0.2">
      <c r="A39" s="253">
        <v>8</v>
      </c>
      <c r="B39" s="120"/>
      <c r="C39" s="129" t="s">
        <v>125</v>
      </c>
      <c r="D39" s="115"/>
      <c r="E39" s="115">
        <v>1</v>
      </c>
      <c r="F39" s="115"/>
      <c r="G39" s="1"/>
      <c r="H39" s="1"/>
      <c r="I39" s="281" t="s">
        <v>153</v>
      </c>
      <c r="J39" s="281"/>
      <c r="K39" s="92"/>
      <c r="L39" s="92"/>
    </row>
    <row r="40" spans="1:12" s="91" customFormat="1" ht="38.25" x14ac:dyDescent="0.2">
      <c r="A40" s="253">
        <v>9</v>
      </c>
      <c r="B40" s="120"/>
      <c r="C40" s="133" t="s">
        <v>126</v>
      </c>
      <c r="D40" s="115"/>
      <c r="E40" s="115">
        <v>1</v>
      </c>
      <c r="F40" s="115"/>
      <c r="G40" s="1"/>
      <c r="H40" s="1"/>
      <c r="I40" s="281" t="s">
        <v>153</v>
      </c>
      <c r="J40" s="281"/>
      <c r="K40" s="92"/>
      <c r="L40" s="92"/>
    </row>
    <row r="41" spans="1:12" s="91" customFormat="1" ht="37.9" customHeight="1" x14ac:dyDescent="0.2">
      <c r="A41" s="253">
        <v>10</v>
      </c>
      <c r="B41" s="120"/>
      <c r="C41" s="133" t="s">
        <v>127</v>
      </c>
      <c r="D41" s="115"/>
      <c r="E41" s="115">
        <v>1</v>
      </c>
      <c r="F41" s="115"/>
      <c r="G41" s="1"/>
      <c r="H41" s="1"/>
      <c r="I41" s="281" t="s">
        <v>153</v>
      </c>
      <c r="J41" s="281"/>
      <c r="K41" s="92"/>
      <c r="L41" s="92"/>
    </row>
    <row r="42" spans="1:12" s="91" customFormat="1" ht="37.9" customHeight="1" x14ac:dyDescent="0.2">
      <c r="A42" s="253">
        <v>11</v>
      </c>
      <c r="B42" s="125"/>
      <c r="C42" s="134" t="s">
        <v>128</v>
      </c>
      <c r="D42" s="115"/>
      <c r="E42" s="115">
        <v>1</v>
      </c>
      <c r="F42" s="115"/>
      <c r="G42" s="1"/>
      <c r="H42" s="1"/>
      <c r="I42" s="281" t="s">
        <v>153</v>
      </c>
      <c r="J42" s="281"/>
      <c r="K42" s="92"/>
      <c r="L42" s="92"/>
    </row>
    <row r="43" spans="1:12" s="91" customFormat="1" ht="54" customHeight="1" x14ac:dyDescent="0.2">
      <c r="A43" s="253">
        <v>12</v>
      </c>
      <c r="B43" s="125"/>
      <c r="C43" s="134" t="s">
        <v>129</v>
      </c>
      <c r="D43" s="115"/>
      <c r="E43" s="115">
        <v>1</v>
      </c>
      <c r="F43" s="115"/>
      <c r="G43" s="1"/>
      <c r="H43" s="1"/>
      <c r="I43" s="281" t="s">
        <v>153</v>
      </c>
      <c r="J43" s="281"/>
      <c r="K43" s="92"/>
      <c r="L43" s="92"/>
    </row>
    <row r="44" spans="1:12" s="91" customFormat="1" ht="37.9" customHeight="1" x14ac:dyDescent="0.2">
      <c r="A44" s="253">
        <v>13</v>
      </c>
      <c r="B44" s="125"/>
      <c r="C44" s="134" t="s">
        <v>104</v>
      </c>
      <c r="D44" s="115"/>
      <c r="E44" s="115">
        <v>1</v>
      </c>
      <c r="F44" s="115"/>
      <c r="G44" s="1"/>
      <c r="H44" s="1"/>
      <c r="I44" s="281" t="s">
        <v>153</v>
      </c>
      <c r="J44" s="281"/>
      <c r="K44" s="92"/>
      <c r="L44" s="92"/>
    </row>
    <row r="45" spans="1:12" s="14" customFormat="1" ht="16.149999999999999" customHeight="1" x14ac:dyDescent="0.2">
      <c r="A45" s="254"/>
      <c r="B45" s="282" t="s">
        <v>13</v>
      </c>
      <c r="C45" s="283"/>
      <c r="D45" s="13">
        <f>SUM(D32:D44)</f>
        <v>1</v>
      </c>
      <c r="E45" s="13">
        <f>SUM(E32:E44)</f>
        <v>12</v>
      </c>
      <c r="F45" s="13">
        <f>SUM(F32:F44)</f>
        <v>0</v>
      </c>
      <c r="G45" s="13">
        <f>SUM(G32:G44)</f>
        <v>0</v>
      </c>
      <c r="H45" s="262">
        <f>+D45+E45+F45+G45</f>
        <v>13</v>
      </c>
      <c r="I45" s="262"/>
      <c r="J45" s="262"/>
      <c r="K45" s="75"/>
      <c r="L45" s="75"/>
    </row>
    <row r="46" spans="1:12" ht="58.9" customHeight="1" x14ac:dyDescent="0.2">
      <c r="A46" s="251"/>
      <c r="B46" s="312" t="s">
        <v>232</v>
      </c>
      <c r="C46" s="313"/>
      <c r="D46" s="313"/>
      <c r="E46" s="313"/>
      <c r="F46" s="313"/>
      <c r="G46" s="313"/>
      <c r="H46" s="313"/>
      <c r="I46" s="313"/>
      <c r="J46" s="314"/>
    </row>
    <row r="47" spans="1:12" ht="12" customHeight="1" x14ac:dyDescent="0.2">
      <c r="B47" s="318" t="s">
        <v>14</v>
      </c>
      <c r="C47" s="318"/>
      <c r="D47" s="318"/>
      <c r="E47" s="318"/>
      <c r="F47" s="318"/>
      <c r="G47" s="318"/>
      <c r="H47" s="318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19" t="s">
        <v>8</v>
      </c>
      <c r="I48" s="320"/>
      <c r="J48" s="321"/>
    </row>
    <row r="49" spans="1:12" ht="42.75" customHeight="1" x14ac:dyDescent="0.2">
      <c r="A49" s="249">
        <v>1</v>
      </c>
      <c r="B49" s="15"/>
      <c r="C49" s="129" t="s">
        <v>80</v>
      </c>
      <c r="D49" s="12">
        <v>1</v>
      </c>
      <c r="E49" s="12"/>
      <c r="F49" s="12"/>
      <c r="G49" s="12"/>
      <c r="H49" s="315" t="s">
        <v>189</v>
      </c>
      <c r="I49" s="316"/>
      <c r="J49" s="317"/>
    </row>
    <row r="50" spans="1:12" ht="31.9" customHeight="1" x14ac:dyDescent="0.2">
      <c r="A50" s="249">
        <v>2</v>
      </c>
      <c r="B50" s="16"/>
      <c r="C50" s="130" t="s">
        <v>130</v>
      </c>
      <c r="D50" s="12">
        <v>1</v>
      </c>
      <c r="E50" s="12"/>
      <c r="F50" s="12"/>
      <c r="G50" s="12"/>
      <c r="H50" s="315" t="s">
        <v>190</v>
      </c>
      <c r="I50" s="316"/>
      <c r="J50" s="317"/>
    </row>
    <row r="51" spans="1:12" ht="31.9" customHeight="1" x14ac:dyDescent="0.2">
      <c r="A51" s="249">
        <v>3</v>
      </c>
      <c r="B51" s="16"/>
      <c r="C51" s="130" t="s">
        <v>66</v>
      </c>
      <c r="D51" s="12">
        <v>1</v>
      </c>
      <c r="E51" s="12"/>
      <c r="F51" s="12"/>
      <c r="G51" s="12"/>
      <c r="H51" s="315" t="s">
        <v>154</v>
      </c>
      <c r="I51" s="316"/>
      <c r="J51" s="317"/>
    </row>
    <row r="52" spans="1:12" ht="38.450000000000003" customHeight="1" x14ac:dyDescent="0.2">
      <c r="A52" s="249">
        <v>4</v>
      </c>
      <c r="B52" s="16"/>
      <c r="C52" s="130" t="s">
        <v>131</v>
      </c>
      <c r="D52" s="12">
        <v>1</v>
      </c>
      <c r="E52" s="12"/>
      <c r="F52" s="12"/>
      <c r="G52" s="12"/>
      <c r="H52" s="315" t="s">
        <v>155</v>
      </c>
      <c r="I52" s="316"/>
      <c r="J52" s="317"/>
    </row>
    <row r="53" spans="1:12" s="18" customFormat="1" ht="12" x14ac:dyDescent="0.25">
      <c r="A53" s="255"/>
      <c r="B53" s="305" t="s">
        <v>48</v>
      </c>
      <c r="C53" s="305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06">
        <f>SUM(D53:G53)</f>
        <v>4</v>
      </c>
      <c r="I53" s="307"/>
      <c r="J53" s="308"/>
      <c r="L53" s="76"/>
    </row>
    <row r="54" spans="1:12" ht="45" customHeight="1" x14ac:dyDescent="0.2">
      <c r="B54" s="309" t="s">
        <v>189</v>
      </c>
      <c r="C54" s="310"/>
      <c r="D54" s="310"/>
      <c r="E54" s="310"/>
      <c r="F54" s="310"/>
      <c r="G54" s="310"/>
      <c r="H54" s="310"/>
      <c r="I54" s="310"/>
      <c r="J54" s="311"/>
    </row>
    <row r="55" spans="1:12" ht="18" customHeight="1" x14ac:dyDescent="0.2">
      <c r="A55" s="249">
        <v>1</v>
      </c>
      <c r="B55" s="284" t="s">
        <v>49</v>
      </c>
      <c r="C55" s="285"/>
      <c r="D55" s="285"/>
      <c r="E55" s="285"/>
      <c r="F55" s="285"/>
      <c r="G55" s="285"/>
      <c r="H55" s="285"/>
      <c r="I55" s="64">
        <v>0.05</v>
      </c>
      <c r="J55" s="65">
        <f>(D71+F71)*I55/H71</f>
        <v>0.05</v>
      </c>
    </row>
    <row r="56" spans="1:12" ht="18" customHeight="1" x14ac:dyDescent="0.2">
      <c r="B56" s="19"/>
      <c r="C56" s="20" t="s">
        <v>15</v>
      </c>
      <c r="D56" s="286" t="s">
        <v>16</v>
      </c>
      <c r="E56" s="287"/>
      <c r="F56" s="287"/>
      <c r="G56" s="288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207</v>
      </c>
      <c r="D57" s="322" t="s">
        <v>208</v>
      </c>
      <c r="E57" s="322"/>
      <c r="F57" s="322"/>
      <c r="G57" s="322"/>
      <c r="H57" s="104">
        <v>501</v>
      </c>
      <c r="I57" s="326">
        <f t="shared" ref="I57:I66" si="0">+H57/$H$69</f>
        <v>0.21310080816673757</v>
      </c>
      <c r="J57" s="327"/>
    </row>
    <row r="58" spans="1:12" ht="14.25" x14ac:dyDescent="0.2">
      <c r="B58" s="21">
        <v>2</v>
      </c>
      <c r="C58" s="39" t="s">
        <v>205</v>
      </c>
      <c r="D58" s="322" t="s">
        <v>206</v>
      </c>
      <c r="E58" s="322"/>
      <c r="F58" s="322"/>
      <c r="G58" s="322"/>
      <c r="H58" s="104">
        <v>484</v>
      </c>
      <c r="I58" s="326">
        <f t="shared" si="0"/>
        <v>0.20586984262016164</v>
      </c>
      <c r="J58" s="327"/>
    </row>
    <row r="59" spans="1:12" ht="14.25" x14ac:dyDescent="0.2">
      <c r="B59" s="21">
        <v>3</v>
      </c>
      <c r="C59" s="39" t="s">
        <v>156</v>
      </c>
      <c r="D59" s="322" t="s">
        <v>157</v>
      </c>
      <c r="E59" s="322"/>
      <c r="F59" s="322"/>
      <c r="G59" s="322"/>
      <c r="H59" s="104">
        <v>242</v>
      </c>
      <c r="I59" s="326">
        <f t="shared" si="0"/>
        <v>0.10293492131008082</v>
      </c>
      <c r="J59" s="327"/>
    </row>
    <row r="60" spans="1:12" ht="14.25" x14ac:dyDescent="0.2">
      <c r="B60" s="21">
        <v>4</v>
      </c>
      <c r="C60" s="39" t="s">
        <v>209</v>
      </c>
      <c r="D60" s="322" t="s">
        <v>210</v>
      </c>
      <c r="E60" s="322"/>
      <c r="F60" s="322"/>
      <c r="G60" s="322"/>
      <c r="H60" s="104">
        <v>239</v>
      </c>
      <c r="I60" s="326">
        <f t="shared" si="0"/>
        <v>0.10165886856656742</v>
      </c>
      <c r="J60" s="327"/>
    </row>
    <row r="61" spans="1:12" ht="14.25" x14ac:dyDescent="0.2">
      <c r="B61" s="21">
        <v>5</v>
      </c>
      <c r="C61" s="39" t="s">
        <v>211</v>
      </c>
      <c r="D61" s="322" t="s">
        <v>212</v>
      </c>
      <c r="E61" s="322"/>
      <c r="F61" s="322"/>
      <c r="G61" s="322"/>
      <c r="H61" s="104">
        <v>212</v>
      </c>
      <c r="I61" s="326">
        <f t="shared" si="0"/>
        <v>9.0174393874946829E-2</v>
      </c>
      <c r="J61" s="327"/>
    </row>
    <row r="62" spans="1:12" ht="14.25" x14ac:dyDescent="0.2">
      <c r="B62" s="21">
        <v>6</v>
      </c>
      <c r="C62" s="39" t="s">
        <v>159</v>
      </c>
      <c r="D62" s="322" t="s">
        <v>158</v>
      </c>
      <c r="E62" s="322"/>
      <c r="F62" s="322"/>
      <c r="G62" s="322"/>
      <c r="H62" s="104">
        <v>156</v>
      </c>
      <c r="I62" s="326">
        <f t="shared" si="0"/>
        <v>6.6354742662696725E-2</v>
      </c>
      <c r="J62" s="327"/>
    </row>
    <row r="63" spans="1:12" ht="14.25" x14ac:dyDescent="0.2">
      <c r="B63" s="21">
        <v>7</v>
      </c>
      <c r="C63" s="39" t="s">
        <v>213</v>
      </c>
      <c r="D63" s="322" t="s">
        <v>214</v>
      </c>
      <c r="E63" s="322"/>
      <c r="F63" s="322"/>
      <c r="G63" s="322"/>
      <c r="H63" s="104">
        <v>131</v>
      </c>
      <c r="I63" s="326">
        <f t="shared" si="0"/>
        <v>5.572096980008507E-2</v>
      </c>
      <c r="J63" s="327"/>
    </row>
    <row r="64" spans="1:12" ht="14.25" x14ac:dyDescent="0.2">
      <c r="B64" s="21">
        <v>8</v>
      </c>
      <c r="C64" s="39" t="s">
        <v>215</v>
      </c>
      <c r="D64" s="322" t="s">
        <v>216</v>
      </c>
      <c r="E64" s="322"/>
      <c r="F64" s="322"/>
      <c r="G64" s="322"/>
      <c r="H64" s="104">
        <v>111</v>
      </c>
      <c r="I64" s="326">
        <f t="shared" si="0"/>
        <v>4.7213951509995744E-2</v>
      </c>
      <c r="J64" s="327"/>
    </row>
    <row r="65" spans="1:12" ht="18" customHeight="1" x14ac:dyDescent="0.2">
      <c r="B65" s="85">
        <v>9</v>
      </c>
      <c r="C65" s="39" t="s">
        <v>217</v>
      </c>
      <c r="D65" s="322" t="s">
        <v>218</v>
      </c>
      <c r="E65" s="322"/>
      <c r="F65" s="322"/>
      <c r="G65" s="322"/>
      <c r="H65" s="105">
        <v>106</v>
      </c>
      <c r="I65" s="326">
        <f t="shared" si="0"/>
        <v>4.5087196937473414E-2</v>
      </c>
      <c r="J65" s="327"/>
    </row>
    <row r="66" spans="1:12" ht="18" customHeight="1" x14ac:dyDescent="0.2">
      <c r="B66" s="85">
        <v>10</v>
      </c>
      <c r="C66" s="39" t="s">
        <v>219</v>
      </c>
      <c r="D66" s="322" t="s">
        <v>220</v>
      </c>
      <c r="E66" s="322"/>
      <c r="F66" s="322"/>
      <c r="G66" s="322"/>
      <c r="H66" s="105">
        <v>104</v>
      </c>
      <c r="I66" s="326">
        <f t="shared" si="0"/>
        <v>4.4236495108464481E-2</v>
      </c>
      <c r="J66" s="327"/>
    </row>
    <row r="67" spans="1:12" s="2" customFormat="1" ht="19.5" customHeight="1" x14ac:dyDescent="0.2">
      <c r="A67" s="256"/>
      <c r="B67" s="3"/>
      <c r="C67" s="331" t="s">
        <v>17</v>
      </c>
      <c r="D67" s="331"/>
      <c r="E67" s="331"/>
      <c r="F67" s="331"/>
      <c r="G67" s="331"/>
      <c r="H67" s="334">
        <f>SUM(H57:H66)</f>
        <v>2286</v>
      </c>
      <c r="I67" s="335"/>
      <c r="J67" s="122">
        <f>+H69/$H$69</f>
        <v>1</v>
      </c>
      <c r="K67" s="77"/>
      <c r="L67" s="77"/>
    </row>
    <row r="68" spans="1:12" s="2" customFormat="1" ht="20.45" customHeight="1" x14ac:dyDescent="0.2">
      <c r="A68" s="256"/>
      <c r="B68" s="3"/>
      <c r="C68" s="331" t="s">
        <v>18</v>
      </c>
      <c r="D68" s="331"/>
      <c r="E68" s="331"/>
      <c r="F68" s="331"/>
      <c r="G68" s="331"/>
      <c r="H68" s="334">
        <v>65</v>
      </c>
      <c r="I68" s="335"/>
      <c r="J68" s="122">
        <f>+H68/$H$57</f>
        <v>0.12974051896207583</v>
      </c>
      <c r="K68" s="77"/>
      <c r="L68" s="77"/>
    </row>
    <row r="69" spans="1:12" s="2" customFormat="1" ht="15.75" customHeight="1" x14ac:dyDescent="0.2">
      <c r="A69" s="256"/>
      <c r="B69" s="4"/>
      <c r="C69" s="323" t="s">
        <v>3</v>
      </c>
      <c r="D69" s="324"/>
      <c r="E69" s="324"/>
      <c r="F69" s="324"/>
      <c r="G69" s="325"/>
      <c r="H69" s="334">
        <f>+H67+H68</f>
        <v>2351</v>
      </c>
      <c r="I69" s="335"/>
      <c r="J69" s="122">
        <f>+H69/$H$57</f>
        <v>4.6926147704590822</v>
      </c>
      <c r="K69" s="77"/>
      <c r="L69" s="77"/>
    </row>
    <row r="70" spans="1:12" ht="14.25" customHeight="1" x14ac:dyDescent="0.2">
      <c r="B70" s="336" t="s">
        <v>51</v>
      </c>
      <c r="C70" s="337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54"/>
      <c r="B71" s="338"/>
      <c r="C71" s="339"/>
      <c r="D71" s="24">
        <v>1</v>
      </c>
      <c r="E71" s="24"/>
      <c r="F71" s="24"/>
      <c r="G71" s="24"/>
      <c r="H71" s="340">
        <f>+D71+E71+F71+G71</f>
        <v>1</v>
      </c>
      <c r="I71" s="340"/>
      <c r="J71" s="340"/>
      <c r="K71" s="75"/>
      <c r="L71" s="75"/>
    </row>
    <row r="72" spans="1:12" s="14" customFormat="1" ht="0.75" customHeight="1" x14ac:dyDescent="0.2">
      <c r="A72" s="254"/>
      <c r="B72" s="341" t="s">
        <v>52</v>
      </c>
      <c r="C72" s="342"/>
      <c r="D72" s="342"/>
      <c r="E72" s="342"/>
      <c r="F72" s="342"/>
      <c r="G72" s="342"/>
      <c r="H72" s="342"/>
      <c r="I72" s="342"/>
      <c r="J72" s="343"/>
      <c r="K72" s="75"/>
      <c r="L72" s="75"/>
    </row>
    <row r="73" spans="1:12" ht="43.5" customHeight="1" x14ac:dyDescent="0.2">
      <c r="B73" s="328" t="s">
        <v>228</v>
      </c>
      <c r="C73" s="329"/>
      <c r="D73" s="329"/>
      <c r="E73" s="329"/>
      <c r="F73" s="329"/>
      <c r="G73" s="329"/>
      <c r="H73" s="329"/>
      <c r="I73" s="329"/>
      <c r="J73" s="330"/>
    </row>
    <row r="74" spans="1:12" ht="14.25" customHeight="1" x14ac:dyDescent="0.2">
      <c r="B74" s="344" t="s">
        <v>53</v>
      </c>
      <c r="C74" s="344"/>
      <c r="D74" s="344"/>
      <c r="E74" s="344"/>
      <c r="F74" s="344"/>
      <c r="G74" s="344"/>
      <c r="H74" s="344"/>
      <c r="I74" s="66">
        <v>0.1</v>
      </c>
      <c r="J74" s="66">
        <f>(D83+F83)*I74/H83</f>
        <v>0.1</v>
      </c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47" t="s">
        <v>81</v>
      </c>
      <c r="I75" s="348"/>
      <c r="J75" s="349"/>
    </row>
    <row r="76" spans="1:12" ht="12.75" x14ac:dyDescent="0.2">
      <c r="A76" s="249">
        <v>1</v>
      </c>
      <c r="B76" s="86"/>
      <c r="C76" s="126" t="s">
        <v>132</v>
      </c>
      <c r="D76" s="106">
        <v>1</v>
      </c>
      <c r="E76" s="107"/>
      <c r="F76" s="107"/>
      <c r="G76" s="107"/>
      <c r="H76" s="345" t="s">
        <v>167</v>
      </c>
      <c r="I76" s="345"/>
      <c r="J76" s="345"/>
    </row>
    <row r="77" spans="1:12" ht="12.75" x14ac:dyDescent="0.2">
      <c r="A77" s="249">
        <v>2</v>
      </c>
      <c r="B77" s="86"/>
      <c r="C77" s="127" t="s">
        <v>20</v>
      </c>
      <c r="D77" s="108">
        <v>1</v>
      </c>
      <c r="E77" s="107"/>
      <c r="F77" s="109"/>
      <c r="G77" s="109"/>
      <c r="H77" s="332" t="s">
        <v>204</v>
      </c>
      <c r="I77" s="332"/>
      <c r="J77" s="332"/>
    </row>
    <row r="78" spans="1:12" ht="12.75" x14ac:dyDescent="0.2">
      <c r="A78" s="249">
        <v>3</v>
      </c>
      <c r="B78" s="86"/>
      <c r="C78" s="128" t="s">
        <v>21</v>
      </c>
      <c r="D78" s="108">
        <v>1</v>
      </c>
      <c r="E78" s="107"/>
      <c r="F78" s="109"/>
      <c r="G78" s="109"/>
      <c r="H78" s="332"/>
      <c r="I78" s="332"/>
      <c r="J78" s="332"/>
    </row>
    <row r="79" spans="1:12" ht="12.75" x14ac:dyDescent="0.2">
      <c r="A79" s="249">
        <v>4</v>
      </c>
      <c r="B79" s="86"/>
      <c r="C79" s="127" t="s">
        <v>22</v>
      </c>
      <c r="D79" s="108">
        <v>1</v>
      </c>
      <c r="E79" s="107"/>
      <c r="F79" s="109"/>
      <c r="G79" s="109"/>
      <c r="H79" s="332"/>
      <c r="I79" s="332"/>
      <c r="J79" s="332"/>
    </row>
    <row r="80" spans="1:12" ht="12.75" x14ac:dyDescent="0.2">
      <c r="A80" s="249">
        <v>5</v>
      </c>
      <c r="B80" s="346"/>
      <c r="C80" s="128" t="s">
        <v>23</v>
      </c>
      <c r="D80" s="110">
        <v>1</v>
      </c>
      <c r="E80" s="107"/>
      <c r="F80" s="109"/>
      <c r="G80" s="109"/>
      <c r="H80" s="332"/>
      <c r="I80" s="332"/>
      <c r="J80" s="332"/>
    </row>
    <row r="81" spans="1:12" ht="12.75" x14ac:dyDescent="0.2">
      <c r="A81" s="249">
        <v>6</v>
      </c>
      <c r="B81" s="346"/>
      <c r="C81" s="127" t="s">
        <v>24</v>
      </c>
      <c r="D81" s="111">
        <v>1</v>
      </c>
      <c r="E81" s="107"/>
      <c r="F81" s="109"/>
      <c r="G81" s="109"/>
      <c r="H81" s="332"/>
      <c r="I81" s="332"/>
      <c r="J81" s="332"/>
    </row>
    <row r="82" spans="1:12" ht="12.75" x14ac:dyDescent="0.2">
      <c r="A82" s="249">
        <v>7</v>
      </c>
      <c r="B82" s="346"/>
      <c r="C82" s="128" t="s">
        <v>25</v>
      </c>
      <c r="D82" s="111">
        <v>1</v>
      </c>
      <c r="E82" s="107"/>
      <c r="F82" s="109"/>
      <c r="G82" s="109"/>
      <c r="H82" s="332"/>
      <c r="I82" s="332"/>
      <c r="J82" s="332"/>
    </row>
    <row r="83" spans="1:12" s="18" customFormat="1" ht="10.5" customHeight="1" x14ac:dyDescent="0.25">
      <c r="A83" s="255"/>
      <c r="B83" s="305" t="s">
        <v>55</v>
      </c>
      <c r="C83" s="305"/>
      <c r="D83" s="55">
        <f>SUM(D76:D82)</f>
        <v>7</v>
      </c>
      <c r="E83" s="124">
        <f t="shared" ref="E83:G83" si="1">SUM(E76:E82)</f>
        <v>0</v>
      </c>
      <c r="F83" s="124">
        <f t="shared" si="1"/>
        <v>0</v>
      </c>
      <c r="G83" s="124">
        <f t="shared" si="1"/>
        <v>0</v>
      </c>
      <c r="H83" s="333">
        <f>SUM(D83:G83)</f>
        <v>7</v>
      </c>
      <c r="I83" s="333"/>
      <c r="J83" s="333"/>
      <c r="K83" s="76"/>
      <c r="L83" s="76"/>
    </row>
    <row r="84" spans="1:12" ht="42.75" hidden="1" customHeight="1" x14ac:dyDescent="0.2">
      <c r="B84" s="350" t="s">
        <v>26</v>
      </c>
      <c r="C84" s="351"/>
      <c r="D84" s="351"/>
      <c r="E84" s="351"/>
      <c r="F84" s="351"/>
      <c r="G84" s="351"/>
      <c r="H84" s="351"/>
      <c r="I84" s="351"/>
      <c r="J84" s="352"/>
    </row>
    <row r="85" spans="1:12" ht="39" customHeight="1" x14ac:dyDescent="0.2">
      <c r="B85" s="328" t="s">
        <v>167</v>
      </c>
      <c r="C85" s="329"/>
      <c r="D85" s="329"/>
      <c r="E85" s="329"/>
      <c r="F85" s="329"/>
      <c r="G85" s="329"/>
      <c r="H85" s="329"/>
      <c r="I85" s="329"/>
      <c r="J85" s="330"/>
    </row>
    <row r="86" spans="1:12" ht="18" customHeight="1" x14ac:dyDescent="0.2">
      <c r="B86" s="298" t="s">
        <v>27</v>
      </c>
      <c r="C86" s="298"/>
      <c r="D86" s="298"/>
      <c r="E86" s="298"/>
      <c r="F86" s="298"/>
      <c r="G86" s="298"/>
      <c r="H86" s="298"/>
      <c r="I86" s="88">
        <v>0.1</v>
      </c>
      <c r="J86" s="88">
        <f>(D92+F92)*I86/H92</f>
        <v>0.05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49">
        <v>1</v>
      </c>
      <c r="B88" s="15"/>
      <c r="C88" s="80" t="s">
        <v>82</v>
      </c>
      <c r="D88" s="89"/>
      <c r="E88" s="89">
        <v>1</v>
      </c>
      <c r="F88" s="83"/>
      <c r="G88" s="83"/>
      <c r="H88" s="354" t="s">
        <v>168</v>
      </c>
      <c r="I88" s="355"/>
      <c r="J88" s="356"/>
      <c r="K88" s="113"/>
    </row>
    <row r="89" spans="1:12" ht="27" customHeight="1" x14ac:dyDescent="0.2">
      <c r="A89" s="249">
        <v>2</v>
      </c>
      <c r="B89" s="15"/>
      <c r="C89" s="80" t="s">
        <v>133</v>
      </c>
      <c r="D89" s="89"/>
      <c r="E89" s="89">
        <v>1</v>
      </c>
      <c r="F89" s="83"/>
      <c r="G89" s="83"/>
      <c r="H89" s="354" t="s">
        <v>234</v>
      </c>
      <c r="I89" s="355"/>
      <c r="J89" s="356"/>
    </row>
    <row r="90" spans="1:12" ht="37.9" customHeight="1" x14ac:dyDescent="0.2">
      <c r="A90" s="249">
        <v>3</v>
      </c>
      <c r="B90" s="15"/>
      <c r="C90" s="118" t="s">
        <v>83</v>
      </c>
      <c r="D90" s="89">
        <v>1</v>
      </c>
      <c r="E90" s="89"/>
      <c r="F90" s="83"/>
      <c r="G90" s="83"/>
      <c r="H90" s="354" t="s">
        <v>221</v>
      </c>
      <c r="I90" s="357"/>
      <c r="J90" s="358"/>
    </row>
    <row r="91" spans="1:12" ht="55.9" customHeight="1" x14ac:dyDescent="0.2">
      <c r="A91" s="249">
        <v>4</v>
      </c>
      <c r="B91" s="27"/>
      <c r="C91" s="80" t="s">
        <v>84</v>
      </c>
      <c r="D91" s="89"/>
      <c r="E91" s="89"/>
      <c r="F91" s="83">
        <v>1</v>
      </c>
      <c r="G91" s="83"/>
      <c r="H91" s="354" t="s">
        <v>169</v>
      </c>
      <c r="I91" s="357"/>
      <c r="J91" s="358"/>
      <c r="K91" s="72">
        <v>1</v>
      </c>
      <c r="L91" s="81"/>
    </row>
    <row r="92" spans="1:12" s="18" customFormat="1" ht="15.75" customHeight="1" x14ac:dyDescent="0.25">
      <c r="A92" s="255"/>
      <c r="B92" s="353" t="s">
        <v>56</v>
      </c>
      <c r="C92" s="353"/>
      <c r="D92" s="25">
        <f>SUM(D88:D91)</f>
        <v>1</v>
      </c>
      <c r="E92" s="25">
        <f>SUM(E88:E91)</f>
        <v>2</v>
      </c>
      <c r="F92" s="25">
        <f>SUM(F88:F91)</f>
        <v>1</v>
      </c>
      <c r="G92" s="25">
        <f>SUM(G88:G91)</f>
        <v>0</v>
      </c>
      <c r="H92" s="353">
        <f>+D92+E92+F92+G92</f>
        <v>4</v>
      </c>
      <c r="I92" s="353"/>
      <c r="J92" s="353"/>
      <c r="K92" s="76"/>
      <c r="L92" s="76"/>
    </row>
    <row r="93" spans="1:12" ht="60" customHeight="1" x14ac:dyDescent="0.2">
      <c r="B93" s="312" t="s">
        <v>235</v>
      </c>
      <c r="C93" s="313"/>
      <c r="D93" s="313"/>
      <c r="E93" s="313"/>
      <c r="F93" s="313"/>
      <c r="G93" s="313"/>
      <c r="H93" s="313"/>
      <c r="I93" s="313"/>
      <c r="J93" s="314"/>
    </row>
    <row r="94" spans="1:12" ht="12" x14ac:dyDescent="0.2">
      <c r="B94" s="376" t="s">
        <v>28</v>
      </c>
      <c r="C94" s="377"/>
      <c r="D94" s="377"/>
      <c r="E94" s="377"/>
      <c r="F94" s="377"/>
      <c r="G94" s="377"/>
      <c r="H94" s="377"/>
      <c r="I94" s="67">
        <v>0.1</v>
      </c>
      <c r="J94" s="68">
        <f>(D101+F101)*I94/H101</f>
        <v>0.1</v>
      </c>
    </row>
    <row r="95" spans="1:12" ht="18" customHeight="1" x14ac:dyDescent="0.2">
      <c r="B95" s="379"/>
      <c r="C95" s="381" t="s">
        <v>29</v>
      </c>
      <c r="D95" s="381" t="s">
        <v>0</v>
      </c>
      <c r="E95" s="381" t="s">
        <v>1</v>
      </c>
      <c r="F95" s="381" t="s">
        <v>2</v>
      </c>
      <c r="G95" s="381" t="s">
        <v>7</v>
      </c>
      <c r="H95" s="376" t="s">
        <v>8</v>
      </c>
      <c r="I95" s="377"/>
      <c r="J95" s="378"/>
    </row>
    <row r="96" spans="1:12" ht="12" x14ac:dyDescent="0.2">
      <c r="B96" s="380"/>
      <c r="C96" s="382"/>
      <c r="D96" s="382"/>
      <c r="E96" s="382"/>
      <c r="F96" s="382"/>
      <c r="G96" s="382"/>
      <c r="H96" s="376"/>
      <c r="I96" s="377"/>
      <c r="J96" s="378"/>
    </row>
    <row r="97" spans="1:12" s="93" customFormat="1" ht="23.25" customHeight="1" x14ac:dyDescent="0.25">
      <c r="A97" s="257">
        <v>1</v>
      </c>
      <c r="B97" s="380"/>
      <c r="C97" s="5" t="s">
        <v>64</v>
      </c>
      <c r="D97" s="95">
        <v>1</v>
      </c>
      <c r="E97" s="95"/>
      <c r="F97" s="95"/>
      <c r="G97" s="95"/>
      <c r="H97" s="272" t="s">
        <v>172</v>
      </c>
      <c r="I97" s="273"/>
      <c r="J97" s="274"/>
      <c r="K97" s="94"/>
      <c r="L97" s="94"/>
    </row>
    <row r="98" spans="1:12" s="93" customFormat="1" ht="23.25" customHeight="1" x14ac:dyDescent="0.25">
      <c r="A98" s="257">
        <v>2</v>
      </c>
      <c r="B98" s="380"/>
      <c r="C98" s="260" t="s">
        <v>178</v>
      </c>
      <c r="D98" s="95">
        <v>1</v>
      </c>
      <c r="E98" s="95"/>
      <c r="F98" s="95"/>
      <c r="G98" s="95"/>
      <c r="H98" s="272" t="s">
        <v>170</v>
      </c>
      <c r="I98" s="273"/>
      <c r="J98" s="274"/>
      <c r="K98" s="94"/>
      <c r="L98" s="94"/>
    </row>
    <row r="99" spans="1:12" s="93" customFormat="1" ht="23.25" customHeight="1" x14ac:dyDescent="0.25">
      <c r="A99" s="257">
        <v>3</v>
      </c>
      <c r="B99" s="380"/>
      <c r="C99" s="5" t="s">
        <v>86</v>
      </c>
      <c r="D99" s="95"/>
      <c r="E99" s="95"/>
      <c r="F99" s="95">
        <v>1</v>
      </c>
      <c r="G99" s="95"/>
      <c r="H99" s="272" t="s">
        <v>171</v>
      </c>
      <c r="I99" s="273"/>
      <c r="J99" s="274"/>
      <c r="K99" s="94"/>
      <c r="L99" s="94"/>
    </row>
    <row r="100" spans="1:12" s="93" customFormat="1" ht="23.25" customHeight="1" x14ac:dyDescent="0.25">
      <c r="A100" s="257">
        <v>4</v>
      </c>
      <c r="B100" s="380"/>
      <c r="C100" s="5" t="s">
        <v>87</v>
      </c>
      <c r="D100" s="95">
        <v>1</v>
      </c>
      <c r="E100" s="95"/>
      <c r="F100" s="95"/>
      <c r="G100" s="95"/>
      <c r="H100" s="272" t="s">
        <v>172</v>
      </c>
      <c r="I100" s="273"/>
      <c r="J100" s="274"/>
      <c r="K100" s="94"/>
      <c r="L100" s="94"/>
    </row>
    <row r="101" spans="1:12" s="18" customFormat="1" ht="18.75" customHeight="1" x14ac:dyDescent="0.25">
      <c r="A101" s="255"/>
      <c r="B101" s="365" t="s">
        <v>30</v>
      </c>
      <c r="C101" s="366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372">
        <f>+D101+E101+F101+G101</f>
        <v>4</v>
      </c>
      <c r="I101" s="373"/>
      <c r="J101" s="374"/>
      <c r="K101" s="76"/>
      <c r="L101" s="76"/>
    </row>
    <row r="102" spans="1:12" ht="41.25" customHeight="1" x14ac:dyDescent="0.2">
      <c r="B102" s="375" t="s">
        <v>173</v>
      </c>
      <c r="C102" s="367"/>
      <c r="D102" s="367"/>
      <c r="E102" s="367"/>
      <c r="F102" s="367"/>
      <c r="G102" s="367"/>
      <c r="H102" s="367"/>
      <c r="I102" s="367"/>
      <c r="J102" s="368"/>
    </row>
    <row r="103" spans="1:12" ht="18" customHeight="1" x14ac:dyDescent="0.2">
      <c r="B103" s="384" t="s">
        <v>31</v>
      </c>
      <c r="C103" s="384"/>
      <c r="D103" s="384"/>
      <c r="E103" s="384"/>
      <c r="F103" s="384"/>
      <c r="G103" s="384"/>
      <c r="H103" s="384"/>
      <c r="I103" s="69">
        <v>0.05</v>
      </c>
      <c r="J103" s="70">
        <f>(D109+F109)*I103/H109</f>
        <v>0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84" t="s">
        <v>8</v>
      </c>
      <c r="I104" s="285"/>
      <c r="J104" s="385"/>
    </row>
    <row r="105" spans="1:12" ht="48.6" customHeight="1" x14ac:dyDescent="0.2">
      <c r="A105" s="249">
        <v>1</v>
      </c>
      <c r="B105" s="28"/>
      <c r="C105" s="29" t="s">
        <v>108</v>
      </c>
      <c r="D105" s="51"/>
      <c r="E105" s="112">
        <v>1</v>
      </c>
      <c r="F105" s="9"/>
      <c r="G105" s="9"/>
      <c r="H105" s="386" t="s">
        <v>222</v>
      </c>
      <c r="I105" s="386"/>
      <c r="J105" s="386"/>
    </row>
    <row r="106" spans="1:12" ht="48.6" customHeight="1" x14ac:dyDescent="0.2">
      <c r="A106" s="249">
        <v>2</v>
      </c>
      <c r="B106" s="28"/>
      <c r="C106" s="29" t="s">
        <v>109</v>
      </c>
      <c r="D106" s="51"/>
      <c r="E106" s="112">
        <v>1</v>
      </c>
      <c r="F106" s="9"/>
      <c r="G106" s="9"/>
      <c r="H106" s="386" t="s">
        <v>223</v>
      </c>
      <c r="I106" s="386"/>
      <c r="J106" s="386"/>
    </row>
    <row r="107" spans="1:12" s="93" customFormat="1" ht="29.25" customHeight="1" x14ac:dyDescent="0.25">
      <c r="A107" s="257">
        <v>3</v>
      </c>
      <c r="B107" s="96"/>
      <c r="C107" s="97" t="s">
        <v>57</v>
      </c>
      <c r="D107" s="98"/>
      <c r="E107" s="112">
        <v>1</v>
      </c>
      <c r="F107" s="98"/>
      <c r="G107" s="98"/>
      <c r="H107" s="387" t="s">
        <v>174</v>
      </c>
      <c r="I107" s="387"/>
      <c r="J107" s="387"/>
      <c r="K107" s="94"/>
      <c r="L107" s="94"/>
    </row>
    <row r="108" spans="1:12" ht="40.5" customHeight="1" x14ac:dyDescent="0.2">
      <c r="A108" s="249">
        <v>4</v>
      </c>
      <c r="B108" s="31"/>
      <c r="C108" s="30" t="s">
        <v>88</v>
      </c>
      <c r="D108" s="9"/>
      <c r="E108" s="112">
        <v>1</v>
      </c>
      <c r="F108" s="9"/>
      <c r="G108" s="9"/>
      <c r="H108" s="386" t="s">
        <v>224</v>
      </c>
      <c r="I108" s="386"/>
      <c r="J108" s="386"/>
    </row>
    <row r="109" spans="1:12" s="18" customFormat="1" ht="18" customHeight="1" x14ac:dyDescent="0.2">
      <c r="A109" s="254"/>
      <c r="B109" s="365" t="s">
        <v>32</v>
      </c>
      <c r="C109" s="366"/>
      <c r="D109" s="25">
        <f>SUM(D105:D108)</f>
        <v>0</v>
      </c>
      <c r="E109" s="25">
        <f>SUM(E105:E108)</f>
        <v>4</v>
      </c>
      <c r="F109" s="25">
        <f>SUM(F105:F108)</f>
        <v>0</v>
      </c>
      <c r="G109" s="25">
        <f>SUM(G105:G108)</f>
        <v>0</v>
      </c>
      <c r="H109" s="362">
        <f>+D109+E109+F109+G109</f>
        <v>4</v>
      </c>
      <c r="I109" s="363"/>
      <c r="J109" s="364"/>
      <c r="K109" s="76"/>
      <c r="L109" s="76"/>
    </row>
    <row r="110" spans="1:12" ht="50.25" customHeight="1" x14ac:dyDescent="0.2">
      <c r="B110" s="309" t="s">
        <v>225</v>
      </c>
      <c r="C110" s="367"/>
      <c r="D110" s="367"/>
      <c r="E110" s="367"/>
      <c r="F110" s="367"/>
      <c r="G110" s="367"/>
      <c r="H110" s="367"/>
      <c r="I110" s="367"/>
      <c r="J110" s="368"/>
    </row>
    <row r="111" spans="1:12" ht="18" customHeight="1" x14ac:dyDescent="0.2">
      <c r="B111" s="384" t="s">
        <v>58</v>
      </c>
      <c r="C111" s="384"/>
      <c r="D111" s="384"/>
      <c r="E111" s="384"/>
      <c r="F111" s="384"/>
      <c r="G111" s="384"/>
      <c r="H111" s="384"/>
      <c r="I111" s="69">
        <v>0.1</v>
      </c>
      <c r="J111" s="70">
        <f>(D119+F119)*I111/H119</f>
        <v>8.3333333333333329E-2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84" t="s">
        <v>8</v>
      </c>
      <c r="I112" s="285"/>
      <c r="J112" s="385"/>
    </row>
    <row r="113" spans="1:12" s="93" customFormat="1" ht="31.5" customHeight="1" x14ac:dyDescent="0.25">
      <c r="A113" s="257">
        <v>1</v>
      </c>
      <c r="B113" s="96"/>
      <c r="C113" s="99" t="s">
        <v>110</v>
      </c>
      <c r="D113" s="90"/>
      <c r="E113" s="90">
        <v>1</v>
      </c>
      <c r="F113" s="90"/>
      <c r="G113" s="90"/>
      <c r="H113" s="359" t="s">
        <v>226</v>
      </c>
      <c r="I113" s="360"/>
      <c r="J113" s="361"/>
      <c r="K113" s="94"/>
      <c r="L113" s="94"/>
    </row>
    <row r="114" spans="1:12" s="93" customFormat="1" ht="48.75" customHeight="1" x14ac:dyDescent="0.25">
      <c r="A114" s="257">
        <v>2</v>
      </c>
      <c r="B114" s="101"/>
      <c r="C114" s="102" t="s">
        <v>111</v>
      </c>
      <c r="D114" s="100">
        <v>1</v>
      </c>
      <c r="E114" s="100"/>
      <c r="F114" s="100"/>
      <c r="G114" s="100"/>
      <c r="H114" s="359" t="s">
        <v>227</v>
      </c>
      <c r="I114" s="360"/>
      <c r="J114" s="361"/>
      <c r="K114" s="94"/>
      <c r="L114" s="94"/>
    </row>
    <row r="115" spans="1:12" s="93" customFormat="1" ht="52.5" customHeight="1" x14ac:dyDescent="0.25">
      <c r="A115" s="257">
        <v>3</v>
      </c>
      <c r="B115" s="101"/>
      <c r="C115" s="102" t="s">
        <v>112</v>
      </c>
      <c r="D115" s="100">
        <v>1</v>
      </c>
      <c r="E115" s="100"/>
      <c r="F115" s="100"/>
      <c r="G115" s="100"/>
      <c r="H115" s="359" t="s">
        <v>227</v>
      </c>
      <c r="I115" s="360"/>
      <c r="J115" s="361"/>
      <c r="K115" s="94"/>
      <c r="L115" s="94"/>
    </row>
    <row r="116" spans="1:12" s="93" customFormat="1" ht="52.5" customHeight="1" x14ac:dyDescent="0.25">
      <c r="A116" s="257">
        <v>4</v>
      </c>
      <c r="B116" s="101"/>
      <c r="C116" s="102" t="s">
        <v>113</v>
      </c>
      <c r="D116" s="100">
        <v>1</v>
      </c>
      <c r="E116" s="100"/>
      <c r="F116" s="100"/>
      <c r="G116" s="100"/>
      <c r="H116" s="359" t="s">
        <v>227</v>
      </c>
      <c r="I116" s="360"/>
      <c r="J116" s="361"/>
      <c r="K116" s="94"/>
      <c r="L116" s="94"/>
    </row>
    <row r="117" spans="1:12" ht="36" customHeight="1" x14ac:dyDescent="0.2">
      <c r="A117" s="249">
        <v>5</v>
      </c>
      <c r="B117" s="31"/>
      <c r="C117" s="102" t="s">
        <v>114</v>
      </c>
      <c r="D117" s="32">
        <v>1</v>
      </c>
      <c r="E117" s="32"/>
      <c r="F117" s="32"/>
      <c r="G117" s="100"/>
      <c r="H117" s="359" t="s">
        <v>227</v>
      </c>
      <c r="I117" s="360"/>
      <c r="J117" s="361"/>
    </row>
    <row r="118" spans="1:12" ht="42" customHeight="1" x14ac:dyDescent="0.2">
      <c r="A118" s="249">
        <v>6</v>
      </c>
      <c r="B118" s="31"/>
      <c r="C118" s="102" t="s">
        <v>105</v>
      </c>
      <c r="D118" s="32">
        <v>1</v>
      </c>
      <c r="E118" s="32"/>
      <c r="F118" s="32"/>
      <c r="G118" s="100"/>
      <c r="H118" s="359" t="s">
        <v>227</v>
      </c>
      <c r="I118" s="360"/>
      <c r="J118" s="361"/>
    </row>
    <row r="119" spans="1:12" s="18" customFormat="1" ht="12" x14ac:dyDescent="0.25">
      <c r="A119" s="255"/>
      <c r="B119" s="365" t="s">
        <v>149</v>
      </c>
      <c r="C119" s="366"/>
      <c r="D119" s="25">
        <f>SUM(D113:D118)</f>
        <v>5</v>
      </c>
      <c r="E119" s="25">
        <f t="shared" ref="E119:G119" si="2">SUM(E113:E118)</f>
        <v>1</v>
      </c>
      <c r="F119" s="25">
        <f t="shared" si="2"/>
        <v>0</v>
      </c>
      <c r="G119" s="25">
        <f t="shared" si="2"/>
        <v>0</v>
      </c>
      <c r="H119" s="362">
        <f>+D119+E119+F119+G119</f>
        <v>6</v>
      </c>
      <c r="I119" s="363"/>
      <c r="J119" s="364"/>
      <c r="K119" s="76"/>
      <c r="L119" s="76"/>
    </row>
    <row r="120" spans="1:12" ht="62.25" customHeight="1" x14ac:dyDescent="0.2">
      <c r="B120" s="309" t="s">
        <v>226</v>
      </c>
      <c r="C120" s="367"/>
      <c r="D120" s="367"/>
      <c r="E120" s="367"/>
      <c r="F120" s="367"/>
      <c r="G120" s="367"/>
      <c r="H120" s="367"/>
      <c r="I120" s="367"/>
      <c r="J120" s="368"/>
    </row>
    <row r="121" spans="1:12" ht="18" customHeight="1" x14ac:dyDescent="0.2">
      <c r="B121" s="388" t="s">
        <v>33</v>
      </c>
      <c r="C121" s="389"/>
      <c r="D121" s="389"/>
      <c r="E121" s="389"/>
      <c r="F121" s="389"/>
      <c r="G121" s="389"/>
      <c r="H121" s="389"/>
      <c r="I121" s="389"/>
      <c r="J121" s="390"/>
    </row>
    <row r="122" spans="1:12" ht="18" customHeight="1" x14ac:dyDescent="0.2">
      <c r="B122" s="33" t="s">
        <v>59</v>
      </c>
      <c r="C122" s="34"/>
      <c r="D122" s="369" t="s">
        <v>240</v>
      </c>
      <c r="E122" s="370"/>
      <c r="F122" s="370"/>
      <c r="G122" s="370"/>
      <c r="H122" s="370"/>
      <c r="I122" s="370"/>
      <c r="J122" s="371"/>
    </row>
    <row r="123" spans="1:12" ht="18" customHeight="1" x14ac:dyDescent="0.2">
      <c r="B123" s="33" t="s">
        <v>175</v>
      </c>
      <c r="C123" s="34"/>
      <c r="D123" s="369" t="s">
        <v>90</v>
      </c>
      <c r="E123" s="370"/>
      <c r="F123" s="370"/>
      <c r="G123" s="370"/>
      <c r="H123" s="370"/>
      <c r="I123" s="370"/>
      <c r="J123" s="371"/>
    </row>
    <row r="124" spans="1:12" ht="18" customHeight="1" x14ac:dyDescent="0.2">
      <c r="B124" s="33" t="s">
        <v>176</v>
      </c>
      <c r="C124" s="34"/>
      <c r="D124" s="369" t="s">
        <v>89</v>
      </c>
      <c r="E124" s="370"/>
      <c r="F124" s="370"/>
      <c r="G124" s="370"/>
      <c r="H124" s="370"/>
      <c r="I124" s="370"/>
      <c r="J124" s="371"/>
    </row>
    <row r="125" spans="1:12" ht="18" customHeight="1" x14ac:dyDescent="0.2">
      <c r="B125" s="33" t="s">
        <v>177</v>
      </c>
      <c r="C125" s="116"/>
      <c r="D125" s="369" t="s">
        <v>91</v>
      </c>
      <c r="E125" s="370"/>
      <c r="F125" s="370"/>
      <c r="G125" s="370"/>
      <c r="H125" s="370"/>
      <c r="I125" s="370"/>
      <c r="J125" s="371"/>
    </row>
    <row r="126" spans="1:12" ht="18" customHeight="1" x14ac:dyDescent="0.2">
      <c r="B126" s="35"/>
      <c r="C126" s="383" t="s">
        <v>67</v>
      </c>
      <c r="D126" s="383"/>
      <c r="E126" s="383"/>
      <c r="F126" s="383"/>
      <c r="G126" s="383"/>
      <c r="H126" s="383"/>
      <c r="I126" s="383"/>
      <c r="J126" s="383"/>
      <c r="K126" s="383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68</v>
      </c>
      <c r="E128" s="43" t="s">
        <v>69</v>
      </c>
      <c r="F128" s="43" t="s">
        <v>70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3">
        <f>+E27</f>
        <v>0</v>
      </c>
      <c r="I129" s="123">
        <f>+F27</f>
        <v>0</v>
      </c>
      <c r="J129" s="123">
        <f>+G27</f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 t="s">
        <v>230</v>
      </c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1.9230769230769232E-2</v>
      </c>
      <c r="G130" s="47">
        <f>+D45</f>
        <v>1</v>
      </c>
      <c r="H130" s="123">
        <f>+E45</f>
        <v>12</v>
      </c>
      <c r="I130" s="123">
        <f>+F45</f>
        <v>0</v>
      </c>
      <c r="J130" s="123">
        <f>+G45</f>
        <v>0</v>
      </c>
      <c r="K130" s="42" t="str">
        <f>+B46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30" s="71" t="s">
        <v>229</v>
      </c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 xml:space="preserve">se realiza captacion integral en la demanda inducida a toda la poblacion enviada por la EAPB por medio telefonico </v>
      </c>
      <c r="L131" s="71" t="s">
        <v>230</v>
      </c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Se idetnifica el diagnostico de glaucoma primario de angulo abierto como principal causa de morbilidad en la IPS con un porcentaje del 21%</v>
      </c>
      <c r="L132" s="71" t="s">
        <v>230</v>
      </c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3">
        <f t="shared" ref="H133:I133" si="3">+F83</f>
        <v>0</v>
      </c>
      <c r="I133" s="123">
        <f t="shared" si="3"/>
        <v>0</v>
      </c>
      <c r="J133" s="123">
        <f>+G83</f>
        <v>0</v>
      </c>
      <c r="K133" s="42" t="str">
        <f>+B85</f>
        <v xml:space="preserve">TODOS LOS USUARIOS DEBEN ESTAR AFILIADOS A LA EPS QUE CONTRATA </v>
      </c>
      <c r="L133" s="261" t="s">
        <v>230</v>
      </c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0.05</v>
      </c>
      <c r="G134" s="47">
        <f>+D92</f>
        <v>1</v>
      </c>
      <c r="H134" s="47">
        <f>+E92</f>
        <v>2</v>
      </c>
      <c r="I134" s="47">
        <f>+F92</f>
        <v>1</v>
      </c>
      <c r="J134" s="47">
        <f>+G92</f>
        <v>0</v>
      </c>
      <c r="K134" s="42" t="str">
        <f>+B93</f>
        <v xml:space="preserve">se sugiere mejora en la accesibilidad, pues se idntifican falencias en la información visible y apto para la poblacion discapcitada del programa visual y auditiva </v>
      </c>
      <c r="L134" s="71" t="s">
        <v>229</v>
      </c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 t="s">
        <v>230</v>
      </c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0</v>
      </c>
      <c r="G136" s="47">
        <f>+D109</f>
        <v>0</v>
      </c>
      <c r="H136" s="47">
        <f>+E109</f>
        <v>4</v>
      </c>
      <c r="I136" s="47">
        <f>+F109</f>
        <v>0</v>
      </c>
      <c r="J136" s="47">
        <f>+G109</f>
        <v>0</v>
      </c>
      <c r="K136" s="42" t="str">
        <f>+B110</f>
        <v>SE SUGIERE AJUSTAR INFORMACIÓN PARA POBLACION DISCAPACITADA ENLA IPS</v>
      </c>
      <c r="L136" s="71" t="s">
        <v>229</v>
      </c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8.3333333333333329E-2</v>
      </c>
      <c r="G137" s="47">
        <f>+D119</f>
        <v>5</v>
      </c>
      <c r="H137" s="47">
        <f>+E119</f>
        <v>1</v>
      </c>
      <c r="I137" s="47">
        <f>+F119</f>
        <v>0</v>
      </c>
      <c r="J137" s="47">
        <f>+G119</f>
        <v>0</v>
      </c>
      <c r="K137" s="42" t="str">
        <f>+B120</f>
        <v xml:space="preserve">SE REALIZA POR PARTE ADMINISTRATIVA SOCIALIZACION EN GENERAL, NO SE CUENTA CON CAPACITACION CONTINUADA </v>
      </c>
      <c r="L137" s="71" t="s">
        <v>229</v>
      </c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0.65256410256410258</v>
      </c>
      <c r="G138" s="47">
        <f t="shared" ref="G138:J138" si="4">SUM(G129:G137)</f>
        <v>23</v>
      </c>
      <c r="H138" s="47">
        <f t="shared" si="4"/>
        <v>19</v>
      </c>
      <c r="I138" s="47">
        <f t="shared" si="4"/>
        <v>2</v>
      </c>
      <c r="J138" s="47">
        <f t="shared" si="4"/>
        <v>0</v>
      </c>
      <c r="K138" s="71"/>
      <c r="L138" s="71"/>
      <c r="O138" s="6" t="s">
        <v>65</v>
      </c>
    </row>
  </sheetData>
  <mergeCells count="153"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8:B16"/>
    <mergeCell ref="C8:C10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H98:J98"/>
    <mergeCell ref="H99:J99"/>
    <mergeCell ref="H100:J100"/>
    <mergeCell ref="I36:J36"/>
    <mergeCell ref="I37:J37"/>
    <mergeCell ref="I38:J38"/>
    <mergeCell ref="I39:J39"/>
    <mergeCell ref="I40:J40"/>
    <mergeCell ref="I41:J41"/>
    <mergeCell ref="B45:C45"/>
    <mergeCell ref="B55:H55"/>
    <mergeCell ref="D56:G56"/>
    <mergeCell ref="B53:C53"/>
    <mergeCell ref="H53:J53"/>
    <mergeCell ref="B54:J54"/>
    <mergeCell ref="B46:J46"/>
    <mergeCell ref="H50:J50"/>
    <mergeCell ref="H51:J51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129" workbookViewId="0">
      <selection activeCell="J17" sqref="J17"/>
    </sheetView>
  </sheetViews>
  <sheetFormatPr baseColWidth="10" defaultRowHeight="18" customHeight="1" x14ac:dyDescent="0.2"/>
  <cols>
    <col min="1" max="1" width="3.5703125" style="138" customWidth="1"/>
    <col min="2" max="2" width="5.5703125" style="154" customWidth="1"/>
    <col min="3" max="3" width="41.28515625" style="154" customWidth="1"/>
    <col min="4" max="4" width="6.5703125" style="247" customWidth="1"/>
    <col min="5" max="5" width="5.28515625" style="247" customWidth="1"/>
    <col min="6" max="6" width="5.7109375" style="247" customWidth="1"/>
    <col min="7" max="7" width="5.28515625" style="247" customWidth="1"/>
    <col min="8" max="8" width="12.42578125" style="247" customWidth="1"/>
    <col min="9" max="9" width="7" style="247" customWidth="1"/>
    <col min="10" max="10" width="23.28515625" style="247" customWidth="1"/>
    <col min="11" max="11" width="59.28515625" style="81" customWidth="1"/>
    <col min="12" max="12" width="37" style="81" customWidth="1"/>
    <col min="13" max="246" width="11.5703125" style="154"/>
    <col min="247" max="247" width="13.28515625" style="154" customWidth="1"/>
    <col min="248" max="248" width="4.5703125" style="154" customWidth="1"/>
    <col min="249" max="249" width="47.42578125" style="154" customWidth="1"/>
    <col min="250" max="251" width="5.7109375" style="154" customWidth="1"/>
    <col min="252" max="252" width="9.42578125" style="154" customWidth="1"/>
    <col min="253" max="253" width="11.7109375" style="154" customWidth="1"/>
    <col min="254" max="254" width="12.28515625" style="154" customWidth="1"/>
    <col min="255" max="255" width="15.28515625" style="154" customWidth="1"/>
    <col min="256" max="257" width="5.7109375" style="154" customWidth="1"/>
    <col min="258" max="258" width="24.140625" style="154" customWidth="1"/>
    <col min="259" max="259" width="37.42578125" style="154" customWidth="1"/>
    <col min="260" max="502" width="11.5703125" style="154"/>
    <col min="503" max="503" width="13.28515625" style="154" customWidth="1"/>
    <col min="504" max="504" width="4.5703125" style="154" customWidth="1"/>
    <col min="505" max="505" width="47.42578125" style="154" customWidth="1"/>
    <col min="506" max="507" width="5.7109375" style="154" customWidth="1"/>
    <col min="508" max="508" width="9.42578125" style="154" customWidth="1"/>
    <col min="509" max="509" width="11.7109375" style="154" customWidth="1"/>
    <col min="510" max="510" width="12.28515625" style="154" customWidth="1"/>
    <col min="511" max="511" width="15.28515625" style="154" customWidth="1"/>
    <col min="512" max="513" width="5.7109375" style="154" customWidth="1"/>
    <col min="514" max="514" width="24.140625" style="154" customWidth="1"/>
    <col min="515" max="515" width="37.42578125" style="154" customWidth="1"/>
    <col min="516" max="758" width="11.5703125" style="154"/>
    <col min="759" max="759" width="13.28515625" style="154" customWidth="1"/>
    <col min="760" max="760" width="4.5703125" style="154" customWidth="1"/>
    <col min="761" max="761" width="47.42578125" style="154" customWidth="1"/>
    <col min="762" max="763" width="5.7109375" style="154" customWidth="1"/>
    <col min="764" max="764" width="9.42578125" style="154" customWidth="1"/>
    <col min="765" max="765" width="11.7109375" style="154" customWidth="1"/>
    <col min="766" max="766" width="12.28515625" style="154" customWidth="1"/>
    <col min="767" max="767" width="15.28515625" style="154" customWidth="1"/>
    <col min="768" max="769" width="5.7109375" style="154" customWidth="1"/>
    <col min="770" max="770" width="24.140625" style="154" customWidth="1"/>
    <col min="771" max="771" width="37.42578125" style="154" customWidth="1"/>
    <col min="772" max="1014" width="11.5703125" style="154"/>
    <col min="1015" max="1015" width="13.28515625" style="154" customWidth="1"/>
    <col min="1016" max="1016" width="4.5703125" style="154" customWidth="1"/>
    <col min="1017" max="1017" width="47.42578125" style="154" customWidth="1"/>
    <col min="1018" max="1019" width="5.7109375" style="154" customWidth="1"/>
    <col min="1020" max="1020" width="9.42578125" style="154" customWidth="1"/>
    <col min="1021" max="1021" width="11.7109375" style="154" customWidth="1"/>
    <col min="1022" max="1022" width="12.28515625" style="154" customWidth="1"/>
    <col min="1023" max="1023" width="15.28515625" style="154" customWidth="1"/>
    <col min="1024" max="1025" width="5.7109375" style="154" customWidth="1"/>
    <col min="1026" max="1026" width="24.140625" style="154" customWidth="1"/>
    <col min="1027" max="1027" width="37.42578125" style="154" customWidth="1"/>
    <col min="1028" max="1270" width="11.5703125" style="154"/>
    <col min="1271" max="1271" width="13.28515625" style="154" customWidth="1"/>
    <col min="1272" max="1272" width="4.5703125" style="154" customWidth="1"/>
    <col min="1273" max="1273" width="47.42578125" style="154" customWidth="1"/>
    <col min="1274" max="1275" width="5.7109375" style="154" customWidth="1"/>
    <col min="1276" max="1276" width="9.42578125" style="154" customWidth="1"/>
    <col min="1277" max="1277" width="11.7109375" style="154" customWidth="1"/>
    <col min="1278" max="1278" width="12.28515625" style="154" customWidth="1"/>
    <col min="1279" max="1279" width="15.28515625" style="154" customWidth="1"/>
    <col min="1280" max="1281" width="5.7109375" style="154" customWidth="1"/>
    <col min="1282" max="1282" width="24.140625" style="154" customWidth="1"/>
    <col min="1283" max="1283" width="37.42578125" style="154" customWidth="1"/>
    <col min="1284" max="1526" width="11.5703125" style="154"/>
    <col min="1527" max="1527" width="13.28515625" style="154" customWidth="1"/>
    <col min="1528" max="1528" width="4.5703125" style="154" customWidth="1"/>
    <col min="1529" max="1529" width="47.42578125" style="154" customWidth="1"/>
    <col min="1530" max="1531" width="5.7109375" style="154" customWidth="1"/>
    <col min="1532" max="1532" width="9.42578125" style="154" customWidth="1"/>
    <col min="1533" max="1533" width="11.7109375" style="154" customWidth="1"/>
    <col min="1534" max="1534" width="12.28515625" style="154" customWidth="1"/>
    <col min="1535" max="1535" width="15.28515625" style="154" customWidth="1"/>
    <col min="1536" max="1537" width="5.7109375" style="154" customWidth="1"/>
    <col min="1538" max="1538" width="24.140625" style="154" customWidth="1"/>
    <col min="1539" max="1539" width="37.42578125" style="154" customWidth="1"/>
    <col min="1540" max="1782" width="11.5703125" style="154"/>
    <col min="1783" max="1783" width="13.28515625" style="154" customWidth="1"/>
    <col min="1784" max="1784" width="4.5703125" style="154" customWidth="1"/>
    <col min="1785" max="1785" width="47.42578125" style="154" customWidth="1"/>
    <col min="1786" max="1787" width="5.7109375" style="154" customWidth="1"/>
    <col min="1788" max="1788" width="9.42578125" style="154" customWidth="1"/>
    <col min="1789" max="1789" width="11.7109375" style="154" customWidth="1"/>
    <col min="1790" max="1790" width="12.28515625" style="154" customWidth="1"/>
    <col min="1791" max="1791" width="15.28515625" style="154" customWidth="1"/>
    <col min="1792" max="1793" width="5.7109375" style="154" customWidth="1"/>
    <col min="1794" max="1794" width="24.140625" style="154" customWidth="1"/>
    <col min="1795" max="1795" width="37.42578125" style="154" customWidth="1"/>
    <col min="1796" max="2038" width="11.5703125" style="154"/>
    <col min="2039" max="2039" width="13.28515625" style="154" customWidth="1"/>
    <col min="2040" max="2040" width="4.5703125" style="154" customWidth="1"/>
    <col min="2041" max="2041" width="47.42578125" style="154" customWidth="1"/>
    <col min="2042" max="2043" width="5.7109375" style="154" customWidth="1"/>
    <col min="2044" max="2044" width="9.42578125" style="154" customWidth="1"/>
    <col min="2045" max="2045" width="11.7109375" style="154" customWidth="1"/>
    <col min="2046" max="2046" width="12.28515625" style="154" customWidth="1"/>
    <col min="2047" max="2047" width="15.28515625" style="154" customWidth="1"/>
    <col min="2048" max="2049" width="5.7109375" style="154" customWidth="1"/>
    <col min="2050" max="2050" width="24.140625" style="154" customWidth="1"/>
    <col min="2051" max="2051" width="37.42578125" style="154" customWidth="1"/>
    <col min="2052" max="2294" width="11.5703125" style="154"/>
    <col min="2295" max="2295" width="13.28515625" style="154" customWidth="1"/>
    <col min="2296" max="2296" width="4.5703125" style="154" customWidth="1"/>
    <col min="2297" max="2297" width="47.42578125" style="154" customWidth="1"/>
    <col min="2298" max="2299" width="5.7109375" style="154" customWidth="1"/>
    <col min="2300" max="2300" width="9.42578125" style="154" customWidth="1"/>
    <col min="2301" max="2301" width="11.7109375" style="154" customWidth="1"/>
    <col min="2302" max="2302" width="12.28515625" style="154" customWidth="1"/>
    <col min="2303" max="2303" width="15.28515625" style="154" customWidth="1"/>
    <col min="2304" max="2305" width="5.7109375" style="154" customWidth="1"/>
    <col min="2306" max="2306" width="24.140625" style="154" customWidth="1"/>
    <col min="2307" max="2307" width="37.42578125" style="154" customWidth="1"/>
    <col min="2308" max="2550" width="11.5703125" style="154"/>
    <col min="2551" max="2551" width="13.28515625" style="154" customWidth="1"/>
    <col min="2552" max="2552" width="4.5703125" style="154" customWidth="1"/>
    <col min="2553" max="2553" width="47.42578125" style="154" customWidth="1"/>
    <col min="2554" max="2555" width="5.7109375" style="154" customWidth="1"/>
    <col min="2556" max="2556" width="9.42578125" style="154" customWidth="1"/>
    <col min="2557" max="2557" width="11.7109375" style="154" customWidth="1"/>
    <col min="2558" max="2558" width="12.28515625" style="154" customWidth="1"/>
    <col min="2559" max="2559" width="15.28515625" style="154" customWidth="1"/>
    <col min="2560" max="2561" width="5.7109375" style="154" customWidth="1"/>
    <col min="2562" max="2562" width="24.140625" style="154" customWidth="1"/>
    <col min="2563" max="2563" width="37.42578125" style="154" customWidth="1"/>
    <col min="2564" max="2806" width="11.5703125" style="154"/>
    <col min="2807" max="2807" width="13.28515625" style="154" customWidth="1"/>
    <col min="2808" max="2808" width="4.5703125" style="154" customWidth="1"/>
    <col min="2809" max="2809" width="47.42578125" style="154" customWidth="1"/>
    <col min="2810" max="2811" width="5.7109375" style="154" customWidth="1"/>
    <col min="2812" max="2812" width="9.42578125" style="154" customWidth="1"/>
    <col min="2813" max="2813" width="11.7109375" style="154" customWidth="1"/>
    <col min="2814" max="2814" width="12.28515625" style="154" customWidth="1"/>
    <col min="2815" max="2815" width="15.28515625" style="154" customWidth="1"/>
    <col min="2816" max="2817" width="5.7109375" style="154" customWidth="1"/>
    <col min="2818" max="2818" width="24.140625" style="154" customWidth="1"/>
    <col min="2819" max="2819" width="37.42578125" style="154" customWidth="1"/>
    <col min="2820" max="3062" width="11.5703125" style="154"/>
    <col min="3063" max="3063" width="13.28515625" style="154" customWidth="1"/>
    <col min="3064" max="3064" width="4.5703125" style="154" customWidth="1"/>
    <col min="3065" max="3065" width="47.42578125" style="154" customWidth="1"/>
    <col min="3066" max="3067" width="5.7109375" style="154" customWidth="1"/>
    <col min="3068" max="3068" width="9.42578125" style="154" customWidth="1"/>
    <col min="3069" max="3069" width="11.7109375" style="154" customWidth="1"/>
    <col min="3070" max="3070" width="12.28515625" style="154" customWidth="1"/>
    <col min="3071" max="3071" width="15.28515625" style="154" customWidth="1"/>
    <col min="3072" max="3073" width="5.7109375" style="154" customWidth="1"/>
    <col min="3074" max="3074" width="24.140625" style="154" customWidth="1"/>
    <col min="3075" max="3075" width="37.42578125" style="154" customWidth="1"/>
    <col min="3076" max="3318" width="11.5703125" style="154"/>
    <col min="3319" max="3319" width="13.28515625" style="154" customWidth="1"/>
    <col min="3320" max="3320" width="4.5703125" style="154" customWidth="1"/>
    <col min="3321" max="3321" width="47.42578125" style="154" customWidth="1"/>
    <col min="3322" max="3323" width="5.7109375" style="154" customWidth="1"/>
    <col min="3324" max="3324" width="9.42578125" style="154" customWidth="1"/>
    <col min="3325" max="3325" width="11.7109375" style="154" customWidth="1"/>
    <col min="3326" max="3326" width="12.28515625" style="154" customWidth="1"/>
    <col min="3327" max="3327" width="15.28515625" style="154" customWidth="1"/>
    <col min="3328" max="3329" width="5.7109375" style="154" customWidth="1"/>
    <col min="3330" max="3330" width="24.140625" style="154" customWidth="1"/>
    <col min="3331" max="3331" width="37.42578125" style="154" customWidth="1"/>
    <col min="3332" max="3574" width="11.5703125" style="154"/>
    <col min="3575" max="3575" width="13.28515625" style="154" customWidth="1"/>
    <col min="3576" max="3576" width="4.5703125" style="154" customWidth="1"/>
    <col min="3577" max="3577" width="47.42578125" style="154" customWidth="1"/>
    <col min="3578" max="3579" width="5.7109375" style="154" customWidth="1"/>
    <col min="3580" max="3580" width="9.42578125" style="154" customWidth="1"/>
    <col min="3581" max="3581" width="11.7109375" style="154" customWidth="1"/>
    <col min="3582" max="3582" width="12.28515625" style="154" customWidth="1"/>
    <col min="3583" max="3583" width="15.28515625" style="154" customWidth="1"/>
    <col min="3584" max="3585" width="5.7109375" style="154" customWidth="1"/>
    <col min="3586" max="3586" width="24.140625" style="154" customWidth="1"/>
    <col min="3587" max="3587" width="37.42578125" style="154" customWidth="1"/>
    <col min="3588" max="3830" width="11.5703125" style="154"/>
    <col min="3831" max="3831" width="13.28515625" style="154" customWidth="1"/>
    <col min="3832" max="3832" width="4.5703125" style="154" customWidth="1"/>
    <col min="3833" max="3833" width="47.42578125" style="154" customWidth="1"/>
    <col min="3834" max="3835" width="5.7109375" style="154" customWidth="1"/>
    <col min="3836" max="3836" width="9.42578125" style="154" customWidth="1"/>
    <col min="3837" max="3837" width="11.7109375" style="154" customWidth="1"/>
    <col min="3838" max="3838" width="12.28515625" style="154" customWidth="1"/>
    <col min="3839" max="3839" width="15.28515625" style="154" customWidth="1"/>
    <col min="3840" max="3841" width="5.7109375" style="154" customWidth="1"/>
    <col min="3842" max="3842" width="24.140625" style="154" customWidth="1"/>
    <col min="3843" max="3843" width="37.42578125" style="154" customWidth="1"/>
    <col min="3844" max="4086" width="11.5703125" style="154"/>
    <col min="4087" max="4087" width="13.28515625" style="154" customWidth="1"/>
    <col min="4088" max="4088" width="4.5703125" style="154" customWidth="1"/>
    <col min="4089" max="4089" width="47.42578125" style="154" customWidth="1"/>
    <col min="4090" max="4091" width="5.7109375" style="154" customWidth="1"/>
    <col min="4092" max="4092" width="9.42578125" style="154" customWidth="1"/>
    <col min="4093" max="4093" width="11.7109375" style="154" customWidth="1"/>
    <col min="4094" max="4094" width="12.28515625" style="154" customWidth="1"/>
    <col min="4095" max="4095" width="15.28515625" style="154" customWidth="1"/>
    <col min="4096" max="4097" width="5.7109375" style="154" customWidth="1"/>
    <col min="4098" max="4098" width="24.140625" style="154" customWidth="1"/>
    <col min="4099" max="4099" width="37.42578125" style="154" customWidth="1"/>
    <col min="4100" max="4342" width="11.5703125" style="154"/>
    <col min="4343" max="4343" width="13.28515625" style="154" customWidth="1"/>
    <col min="4344" max="4344" width="4.5703125" style="154" customWidth="1"/>
    <col min="4345" max="4345" width="47.42578125" style="154" customWidth="1"/>
    <col min="4346" max="4347" width="5.7109375" style="154" customWidth="1"/>
    <col min="4348" max="4348" width="9.42578125" style="154" customWidth="1"/>
    <col min="4349" max="4349" width="11.7109375" style="154" customWidth="1"/>
    <col min="4350" max="4350" width="12.28515625" style="154" customWidth="1"/>
    <col min="4351" max="4351" width="15.28515625" style="154" customWidth="1"/>
    <col min="4352" max="4353" width="5.7109375" style="154" customWidth="1"/>
    <col min="4354" max="4354" width="24.140625" style="154" customWidth="1"/>
    <col min="4355" max="4355" width="37.42578125" style="154" customWidth="1"/>
    <col min="4356" max="4598" width="11.5703125" style="154"/>
    <col min="4599" max="4599" width="13.28515625" style="154" customWidth="1"/>
    <col min="4600" max="4600" width="4.5703125" style="154" customWidth="1"/>
    <col min="4601" max="4601" width="47.42578125" style="154" customWidth="1"/>
    <col min="4602" max="4603" width="5.7109375" style="154" customWidth="1"/>
    <col min="4604" max="4604" width="9.42578125" style="154" customWidth="1"/>
    <col min="4605" max="4605" width="11.7109375" style="154" customWidth="1"/>
    <col min="4606" max="4606" width="12.28515625" style="154" customWidth="1"/>
    <col min="4607" max="4607" width="15.28515625" style="154" customWidth="1"/>
    <col min="4608" max="4609" width="5.7109375" style="154" customWidth="1"/>
    <col min="4610" max="4610" width="24.140625" style="154" customWidth="1"/>
    <col min="4611" max="4611" width="37.42578125" style="154" customWidth="1"/>
    <col min="4612" max="4854" width="11.5703125" style="154"/>
    <col min="4855" max="4855" width="13.28515625" style="154" customWidth="1"/>
    <col min="4856" max="4856" width="4.5703125" style="154" customWidth="1"/>
    <col min="4857" max="4857" width="47.42578125" style="154" customWidth="1"/>
    <col min="4858" max="4859" width="5.7109375" style="154" customWidth="1"/>
    <col min="4860" max="4860" width="9.42578125" style="154" customWidth="1"/>
    <col min="4861" max="4861" width="11.7109375" style="154" customWidth="1"/>
    <col min="4862" max="4862" width="12.28515625" style="154" customWidth="1"/>
    <col min="4863" max="4863" width="15.28515625" style="154" customWidth="1"/>
    <col min="4864" max="4865" width="5.7109375" style="154" customWidth="1"/>
    <col min="4866" max="4866" width="24.140625" style="154" customWidth="1"/>
    <col min="4867" max="4867" width="37.42578125" style="154" customWidth="1"/>
    <col min="4868" max="5110" width="11.5703125" style="154"/>
    <col min="5111" max="5111" width="13.28515625" style="154" customWidth="1"/>
    <col min="5112" max="5112" width="4.5703125" style="154" customWidth="1"/>
    <col min="5113" max="5113" width="47.42578125" style="154" customWidth="1"/>
    <col min="5114" max="5115" width="5.7109375" style="154" customWidth="1"/>
    <col min="5116" max="5116" width="9.42578125" style="154" customWidth="1"/>
    <col min="5117" max="5117" width="11.7109375" style="154" customWidth="1"/>
    <col min="5118" max="5118" width="12.28515625" style="154" customWidth="1"/>
    <col min="5119" max="5119" width="15.28515625" style="154" customWidth="1"/>
    <col min="5120" max="5121" width="5.7109375" style="154" customWidth="1"/>
    <col min="5122" max="5122" width="24.140625" style="154" customWidth="1"/>
    <col min="5123" max="5123" width="37.42578125" style="154" customWidth="1"/>
    <col min="5124" max="5366" width="11.5703125" style="154"/>
    <col min="5367" max="5367" width="13.28515625" style="154" customWidth="1"/>
    <col min="5368" max="5368" width="4.5703125" style="154" customWidth="1"/>
    <col min="5369" max="5369" width="47.42578125" style="154" customWidth="1"/>
    <col min="5370" max="5371" width="5.7109375" style="154" customWidth="1"/>
    <col min="5372" max="5372" width="9.42578125" style="154" customWidth="1"/>
    <col min="5373" max="5373" width="11.7109375" style="154" customWidth="1"/>
    <col min="5374" max="5374" width="12.28515625" style="154" customWidth="1"/>
    <col min="5375" max="5375" width="15.28515625" style="154" customWidth="1"/>
    <col min="5376" max="5377" width="5.7109375" style="154" customWidth="1"/>
    <col min="5378" max="5378" width="24.140625" style="154" customWidth="1"/>
    <col min="5379" max="5379" width="37.42578125" style="154" customWidth="1"/>
    <col min="5380" max="5622" width="11.5703125" style="154"/>
    <col min="5623" max="5623" width="13.28515625" style="154" customWidth="1"/>
    <col min="5624" max="5624" width="4.5703125" style="154" customWidth="1"/>
    <col min="5625" max="5625" width="47.42578125" style="154" customWidth="1"/>
    <col min="5626" max="5627" width="5.7109375" style="154" customWidth="1"/>
    <col min="5628" max="5628" width="9.42578125" style="154" customWidth="1"/>
    <col min="5629" max="5629" width="11.7109375" style="154" customWidth="1"/>
    <col min="5630" max="5630" width="12.28515625" style="154" customWidth="1"/>
    <col min="5631" max="5631" width="15.28515625" style="154" customWidth="1"/>
    <col min="5632" max="5633" width="5.7109375" style="154" customWidth="1"/>
    <col min="5634" max="5634" width="24.140625" style="154" customWidth="1"/>
    <col min="5635" max="5635" width="37.42578125" style="154" customWidth="1"/>
    <col min="5636" max="5878" width="11.5703125" style="154"/>
    <col min="5879" max="5879" width="13.28515625" style="154" customWidth="1"/>
    <col min="5880" max="5880" width="4.5703125" style="154" customWidth="1"/>
    <col min="5881" max="5881" width="47.42578125" style="154" customWidth="1"/>
    <col min="5882" max="5883" width="5.7109375" style="154" customWidth="1"/>
    <col min="5884" max="5884" width="9.42578125" style="154" customWidth="1"/>
    <col min="5885" max="5885" width="11.7109375" style="154" customWidth="1"/>
    <col min="5886" max="5886" width="12.28515625" style="154" customWidth="1"/>
    <col min="5887" max="5887" width="15.28515625" style="154" customWidth="1"/>
    <col min="5888" max="5889" width="5.7109375" style="154" customWidth="1"/>
    <col min="5890" max="5890" width="24.140625" style="154" customWidth="1"/>
    <col min="5891" max="5891" width="37.42578125" style="154" customWidth="1"/>
    <col min="5892" max="6134" width="11.5703125" style="154"/>
    <col min="6135" max="6135" width="13.28515625" style="154" customWidth="1"/>
    <col min="6136" max="6136" width="4.5703125" style="154" customWidth="1"/>
    <col min="6137" max="6137" width="47.42578125" style="154" customWidth="1"/>
    <col min="6138" max="6139" width="5.7109375" style="154" customWidth="1"/>
    <col min="6140" max="6140" width="9.42578125" style="154" customWidth="1"/>
    <col min="6141" max="6141" width="11.7109375" style="154" customWidth="1"/>
    <col min="6142" max="6142" width="12.28515625" style="154" customWidth="1"/>
    <col min="6143" max="6143" width="15.28515625" style="154" customWidth="1"/>
    <col min="6144" max="6145" width="5.7109375" style="154" customWidth="1"/>
    <col min="6146" max="6146" width="24.140625" style="154" customWidth="1"/>
    <col min="6147" max="6147" width="37.42578125" style="154" customWidth="1"/>
    <col min="6148" max="6390" width="11.5703125" style="154"/>
    <col min="6391" max="6391" width="13.28515625" style="154" customWidth="1"/>
    <col min="6392" max="6392" width="4.5703125" style="154" customWidth="1"/>
    <col min="6393" max="6393" width="47.42578125" style="154" customWidth="1"/>
    <col min="6394" max="6395" width="5.7109375" style="154" customWidth="1"/>
    <col min="6396" max="6396" width="9.42578125" style="154" customWidth="1"/>
    <col min="6397" max="6397" width="11.7109375" style="154" customWidth="1"/>
    <col min="6398" max="6398" width="12.28515625" style="154" customWidth="1"/>
    <col min="6399" max="6399" width="15.28515625" style="154" customWidth="1"/>
    <col min="6400" max="6401" width="5.7109375" style="154" customWidth="1"/>
    <col min="6402" max="6402" width="24.140625" style="154" customWidth="1"/>
    <col min="6403" max="6403" width="37.42578125" style="154" customWidth="1"/>
    <col min="6404" max="6646" width="11.5703125" style="154"/>
    <col min="6647" max="6647" width="13.28515625" style="154" customWidth="1"/>
    <col min="6648" max="6648" width="4.5703125" style="154" customWidth="1"/>
    <col min="6649" max="6649" width="47.42578125" style="154" customWidth="1"/>
    <col min="6650" max="6651" width="5.7109375" style="154" customWidth="1"/>
    <col min="6652" max="6652" width="9.42578125" style="154" customWidth="1"/>
    <col min="6653" max="6653" width="11.7109375" style="154" customWidth="1"/>
    <col min="6654" max="6654" width="12.28515625" style="154" customWidth="1"/>
    <col min="6655" max="6655" width="15.28515625" style="154" customWidth="1"/>
    <col min="6656" max="6657" width="5.7109375" style="154" customWidth="1"/>
    <col min="6658" max="6658" width="24.140625" style="154" customWidth="1"/>
    <col min="6659" max="6659" width="37.42578125" style="154" customWidth="1"/>
    <col min="6660" max="6902" width="11.5703125" style="154"/>
    <col min="6903" max="6903" width="13.28515625" style="154" customWidth="1"/>
    <col min="6904" max="6904" width="4.5703125" style="154" customWidth="1"/>
    <col min="6905" max="6905" width="47.42578125" style="154" customWidth="1"/>
    <col min="6906" max="6907" width="5.7109375" style="154" customWidth="1"/>
    <col min="6908" max="6908" width="9.42578125" style="154" customWidth="1"/>
    <col min="6909" max="6909" width="11.7109375" style="154" customWidth="1"/>
    <col min="6910" max="6910" width="12.28515625" style="154" customWidth="1"/>
    <col min="6911" max="6911" width="15.28515625" style="154" customWidth="1"/>
    <col min="6912" max="6913" width="5.7109375" style="154" customWidth="1"/>
    <col min="6914" max="6914" width="24.140625" style="154" customWidth="1"/>
    <col min="6915" max="6915" width="37.42578125" style="154" customWidth="1"/>
    <col min="6916" max="7158" width="11.5703125" style="154"/>
    <col min="7159" max="7159" width="13.28515625" style="154" customWidth="1"/>
    <col min="7160" max="7160" width="4.5703125" style="154" customWidth="1"/>
    <col min="7161" max="7161" width="47.42578125" style="154" customWidth="1"/>
    <col min="7162" max="7163" width="5.7109375" style="154" customWidth="1"/>
    <col min="7164" max="7164" width="9.42578125" style="154" customWidth="1"/>
    <col min="7165" max="7165" width="11.7109375" style="154" customWidth="1"/>
    <col min="7166" max="7166" width="12.28515625" style="154" customWidth="1"/>
    <col min="7167" max="7167" width="15.28515625" style="154" customWidth="1"/>
    <col min="7168" max="7169" width="5.7109375" style="154" customWidth="1"/>
    <col min="7170" max="7170" width="24.140625" style="154" customWidth="1"/>
    <col min="7171" max="7171" width="37.42578125" style="154" customWidth="1"/>
    <col min="7172" max="7414" width="11.5703125" style="154"/>
    <col min="7415" max="7415" width="13.28515625" style="154" customWidth="1"/>
    <col min="7416" max="7416" width="4.5703125" style="154" customWidth="1"/>
    <col min="7417" max="7417" width="47.42578125" style="154" customWidth="1"/>
    <col min="7418" max="7419" width="5.7109375" style="154" customWidth="1"/>
    <col min="7420" max="7420" width="9.42578125" style="154" customWidth="1"/>
    <col min="7421" max="7421" width="11.7109375" style="154" customWidth="1"/>
    <col min="7422" max="7422" width="12.28515625" style="154" customWidth="1"/>
    <col min="7423" max="7423" width="15.28515625" style="154" customWidth="1"/>
    <col min="7424" max="7425" width="5.7109375" style="154" customWidth="1"/>
    <col min="7426" max="7426" width="24.140625" style="154" customWidth="1"/>
    <col min="7427" max="7427" width="37.42578125" style="154" customWidth="1"/>
    <col min="7428" max="7670" width="11.5703125" style="154"/>
    <col min="7671" max="7671" width="13.28515625" style="154" customWidth="1"/>
    <col min="7672" max="7672" width="4.5703125" style="154" customWidth="1"/>
    <col min="7673" max="7673" width="47.42578125" style="154" customWidth="1"/>
    <col min="7674" max="7675" width="5.7109375" style="154" customWidth="1"/>
    <col min="7676" max="7676" width="9.42578125" style="154" customWidth="1"/>
    <col min="7677" max="7677" width="11.7109375" style="154" customWidth="1"/>
    <col min="7678" max="7678" width="12.28515625" style="154" customWidth="1"/>
    <col min="7679" max="7679" width="15.28515625" style="154" customWidth="1"/>
    <col min="7680" max="7681" width="5.7109375" style="154" customWidth="1"/>
    <col min="7682" max="7682" width="24.140625" style="154" customWidth="1"/>
    <col min="7683" max="7683" width="37.42578125" style="154" customWidth="1"/>
    <col min="7684" max="7926" width="11.5703125" style="154"/>
    <col min="7927" max="7927" width="13.28515625" style="154" customWidth="1"/>
    <col min="7928" max="7928" width="4.5703125" style="154" customWidth="1"/>
    <col min="7929" max="7929" width="47.42578125" style="154" customWidth="1"/>
    <col min="7930" max="7931" width="5.7109375" style="154" customWidth="1"/>
    <col min="7932" max="7932" width="9.42578125" style="154" customWidth="1"/>
    <col min="7933" max="7933" width="11.7109375" style="154" customWidth="1"/>
    <col min="7934" max="7934" width="12.28515625" style="154" customWidth="1"/>
    <col min="7935" max="7935" width="15.28515625" style="154" customWidth="1"/>
    <col min="7936" max="7937" width="5.7109375" style="154" customWidth="1"/>
    <col min="7938" max="7938" width="24.140625" style="154" customWidth="1"/>
    <col min="7939" max="7939" width="37.42578125" style="154" customWidth="1"/>
    <col min="7940" max="8182" width="11.5703125" style="154"/>
    <col min="8183" max="8183" width="13.28515625" style="154" customWidth="1"/>
    <col min="8184" max="8184" width="4.5703125" style="154" customWidth="1"/>
    <col min="8185" max="8185" width="47.42578125" style="154" customWidth="1"/>
    <col min="8186" max="8187" width="5.7109375" style="154" customWidth="1"/>
    <col min="8188" max="8188" width="9.42578125" style="154" customWidth="1"/>
    <col min="8189" max="8189" width="11.7109375" style="154" customWidth="1"/>
    <col min="8190" max="8190" width="12.28515625" style="154" customWidth="1"/>
    <col min="8191" max="8191" width="15.28515625" style="154" customWidth="1"/>
    <col min="8192" max="8193" width="5.7109375" style="154" customWidth="1"/>
    <col min="8194" max="8194" width="24.140625" style="154" customWidth="1"/>
    <col min="8195" max="8195" width="37.42578125" style="154" customWidth="1"/>
    <col min="8196" max="8438" width="11.5703125" style="154"/>
    <col min="8439" max="8439" width="13.28515625" style="154" customWidth="1"/>
    <col min="8440" max="8440" width="4.5703125" style="154" customWidth="1"/>
    <col min="8441" max="8441" width="47.42578125" style="154" customWidth="1"/>
    <col min="8442" max="8443" width="5.7109375" style="154" customWidth="1"/>
    <col min="8444" max="8444" width="9.42578125" style="154" customWidth="1"/>
    <col min="8445" max="8445" width="11.7109375" style="154" customWidth="1"/>
    <col min="8446" max="8446" width="12.28515625" style="154" customWidth="1"/>
    <col min="8447" max="8447" width="15.28515625" style="154" customWidth="1"/>
    <col min="8448" max="8449" width="5.7109375" style="154" customWidth="1"/>
    <col min="8450" max="8450" width="24.140625" style="154" customWidth="1"/>
    <col min="8451" max="8451" width="37.42578125" style="154" customWidth="1"/>
    <col min="8452" max="8694" width="11.5703125" style="154"/>
    <col min="8695" max="8695" width="13.28515625" style="154" customWidth="1"/>
    <col min="8696" max="8696" width="4.5703125" style="154" customWidth="1"/>
    <col min="8697" max="8697" width="47.42578125" style="154" customWidth="1"/>
    <col min="8698" max="8699" width="5.7109375" style="154" customWidth="1"/>
    <col min="8700" max="8700" width="9.42578125" style="154" customWidth="1"/>
    <col min="8701" max="8701" width="11.7109375" style="154" customWidth="1"/>
    <col min="8702" max="8702" width="12.28515625" style="154" customWidth="1"/>
    <col min="8703" max="8703" width="15.28515625" style="154" customWidth="1"/>
    <col min="8704" max="8705" width="5.7109375" style="154" customWidth="1"/>
    <col min="8706" max="8706" width="24.140625" style="154" customWidth="1"/>
    <col min="8707" max="8707" width="37.42578125" style="154" customWidth="1"/>
    <col min="8708" max="8950" width="11.5703125" style="154"/>
    <col min="8951" max="8951" width="13.28515625" style="154" customWidth="1"/>
    <col min="8952" max="8952" width="4.5703125" style="154" customWidth="1"/>
    <col min="8953" max="8953" width="47.42578125" style="154" customWidth="1"/>
    <col min="8954" max="8955" width="5.7109375" style="154" customWidth="1"/>
    <col min="8956" max="8956" width="9.42578125" style="154" customWidth="1"/>
    <col min="8957" max="8957" width="11.7109375" style="154" customWidth="1"/>
    <col min="8958" max="8958" width="12.28515625" style="154" customWidth="1"/>
    <col min="8959" max="8959" width="15.28515625" style="154" customWidth="1"/>
    <col min="8960" max="8961" width="5.7109375" style="154" customWidth="1"/>
    <col min="8962" max="8962" width="24.140625" style="154" customWidth="1"/>
    <col min="8963" max="8963" width="37.42578125" style="154" customWidth="1"/>
    <col min="8964" max="9206" width="11.5703125" style="154"/>
    <col min="9207" max="9207" width="13.28515625" style="154" customWidth="1"/>
    <col min="9208" max="9208" width="4.5703125" style="154" customWidth="1"/>
    <col min="9209" max="9209" width="47.42578125" style="154" customWidth="1"/>
    <col min="9210" max="9211" width="5.7109375" style="154" customWidth="1"/>
    <col min="9212" max="9212" width="9.42578125" style="154" customWidth="1"/>
    <col min="9213" max="9213" width="11.7109375" style="154" customWidth="1"/>
    <col min="9214" max="9214" width="12.28515625" style="154" customWidth="1"/>
    <col min="9215" max="9215" width="15.28515625" style="154" customWidth="1"/>
    <col min="9216" max="9217" width="5.7109375" style="154" customWidth="1"/>
    <col min="9218" max="9218" width="24.140625" style="154" customWidth="1"/>
    <col min="9219" max="9219" width="37.42578125" style="154" customWidth="1"/>
    <col min="9220" max="9462" width="11.5703125" style="154"/>
    <col min="9463" max="9463" width="13.28515625" style="154" customWidth="1"/>
    <col min="9464" max="9464" width="4.5703125" style="154" customWidth="1"/>
    <col min="9465" max="9465" width="47.42578125" style="154" customWidth="1"/>
    <col min="9466" max="9467" width="5.7109375" style="154" customWidth="1"/>
    <col min="9468" max="9468" width="9.42578125" style="154" customWidth="1"/>
    <col min="9469" max="9469" width="11.7109375" style="154" customWidth="1"/>
    <col min="9470" max="9470" width="12.28515625" style="154" customWidth="1"/>
    <col min="9471" max="9471" width="15.28515625" style="154" customWidth="1"/>
    <col min="9472" max="9473" width="5.7109375" style="154" customWidth="1"/>
    <col min="9474" max="9474" width="24.140625" style="154" customWidth="1"/>
    <col min="9475" max="9475" width="37.42578125" style="154" customWidth="1"/>
    <col min="9476" max="9718" width="11.5703125" style="154"/>
    <col min="9719" max="9719" width="13.28515625" style="154" customWidth="1"/>
    <col min="9720" max="9720" width="4.5703125" style="154" customWidth="1"/>
    <col min="9721" max="9721" width="47.42578125" style="154" customWidth="1"/>
    <col min="9722" max="9723" width="5.7109375" style="154" customWidth="1"/>
    <col min="9724" max="9724" width="9.42578125" style="154" customWidth="1"/>
    <col min="9725" max="9725" width="11.7109375" style="154" customWidth="1"/>
    <col min="9726" max="9726" width="12.28515625" style="154" customWidth="1"/>
    <col min="9727" max="9727" width="15.28515625" style="154" customWidth="1"/>
    <col min="9728" max="9729" width="5.7109375" style="154" customWidth="1"/>
    <col min="9730" max="9730" width="24.140625" style="154" customWidth="1"/>
    <col min="9731" max="9731" width="37.42578125" style="154" customWidth="1"/>
    <col min="9732" max="9974" width="11.5703125" style="154"/>
    <col min="9975" max="9975" width="13.28515625" style="154" customWidth="1"/>
    <col min="9976" max="9976" width="4.5703125" style="154" customWidth="1"/>
    <col min="9977" max="9977" width="47.42578125" style="154" customWidth="1"/>
    <col min="9978" max="9979" width="5.7109375" style="154" customWidth="1"/>
    <col min="9980" max="9980" width="9.42578125" style="154" customWidth="1"/>
    <col min="9981" max="9981" width="11.7109375" style="154" customWidth="1"/>
    <col min="9982" max="9982" width="12.28515625" style="154" customWidth="1"/>
    <col min="9983" max="9983" width="15.28515625" style="154" customWidth="1"/>
    <col min="9984" max="9985" width="5.7109375" style="154" customWidth="1"/>
    <col min="9986" max="9986" width="24.140625" style="154" customWidth="1"/>
    <col min="9987" max="9987" width="37.42578125" style="154" customWidth="1"/>
    <col min="9988" max="10230" width="11.5703125" style="154"/>
    <col min="10231" max="10231" width="13.28515625" style="154" customWidth="1"/>
    <col min="10232" max="10232" width="4.5703125" style="154" customWidth="1"/>
    <col min="10233" max="10233" width="47.42578125" style="154" customWidth="1"/>
    <col min="10234" max="10235" width="5.7109375" style="154" customWidth="1"/>
    <col min="10236" max="10236" width="9.42578125" style="154" customWidth="1"/>
    <col min="10237" max="10237" width="11.7109375" style="154" customWidth="1"/>
    <col min="10238" max="10238" width="12.28515625" style="154" customWidth="1"/>
    <col min="10239" max="10239" width="15.28515625" style="154" customWidth="1"/>
    <col min="10240" max="10241" width="5.7109375" style="154" customWidth="1"/>
    <col min="10242" max="10242" width="24.140625" style="154" customWidth="1"/>
    <col min="10243" max="10243" width="37.42578125" style="154" customWidth="1"/>
    <col min="10244" max="10486" width="11.5703125" style="154"/>
    <col min="10487" max="10487" width="13.28515625" style="154" customWidth="1"/>
    <col min="10488" max="10488" width="4.5703125" style="154" customWidth="1"/>
    <col min="10489" max="10489" width="47.42578125" style="154" customWidth="1"/>
    <col min="10490" max="10491" width="5.7109375" style="154" customWidth="1"/>
    <col min="10492" max="10492" width="9.42578125" style="154" customWidth="1"/>
    <col min="10493" max="10493" width="11.7109375" style="154" customWidth="1"/>
    <col min="10494" max="10494" width="12.28515625" style="154" customWidth="1"/>
    <col min="10495" max="10495" width="15.28515625" style="154" customWidth="1"/>
    <col min="10496" max="10497" width="5.7109375" style="154" customWidth="1"/>
    <col min="10498" max="10498" width="24.140625" style="154" customWidth="1"/>
    <col min="10499" max="10499" width="37.42578125" style="154" customWidth="1"/>
    <col min="10500" max="10742" width="11.5703125" style="154"/>
    <col min="10743" max="10743" width="13.28515625" style="154" customWidth="1"/>
    <col min="10744" max="10744" width="4.5703125" style="154" customWidth="1"/>
    <col min="10745" max="10745" width="47.42578125" style="154" customWidth="1"/>
    <col min="10746" max="10747" width="5.7109375" style="154" customWidth="1"/>
    <col min="10748" max="10748" width="9.42578125" style="154" customWidth="1"/>
    <col min="10749" max="10749" width="11.7109375" style="154" customWidth="1"/>
    <col min="10750" max="10750" width="12.28515625" style="154" customWidth="1"/>
    <col min="10751" max="10751" width="15.28515625" style="154" customWidth="1"/>
    <col min="10752" max="10753" width="5.7109375" style="154" customWidth="1"/>
    <col min="10754" max="10754" width="24.140625" style="154" customWidth="1"/>
    <col min="10755" max="10755" width="37.42578125" style="154" customWidth="1"/>
    <col min="10756" max="10998" width="11.5703125" style="154"/>
    <col min="10999" max="10999" width="13.28515625" style="154" customWidth="1"/>
    <col min="11000" max="11000" width="4.5703125" style="154" customWidth="1"/>
    <col min="11001" max="11001" width="47.42578125" style="154" customWidth="1"/>
    <col min="11002" max="11003" width="5.7109375" style="154" customWidth="1"/>
    <col min="11004" max="11004" width="9.42578125" style="154" customWidth="1"/>
    <col min="11005" max="11005" width="11.7109375" style="154" customWidth="1"/>
    <col min="11006" max="11006" width="12.28515625" style="154" customWidth="1"/>
    <col min="11007" max="11007" width="15.28515625" style="154" customWidth="1"/>
    <col min="11008" max="11009" width="5.7109375" style="154" customWidth="1"/>
    <col min="11010" max="11010" width="24.140625" style="154" customWidth="1"/>
    <col min="11011" max="11011" width="37.42578125" style="154" customWidth="1"/>
    <col min="11012" max="11254" width="11.5703125" style="154"/>
    <col min="11255" max="11255" width="13.28515625" style="154" customWidth="1"/>
    <col min="11256" max="11256" width="4.5703125" style="154" customWidth="1"/>
    <col min="11257" max="11257" width="47.42578125" style="154" customWidth="1"/>
    <col min="11258" max="11259" width="5.7109375" style="154" customWidth="1"/>
    <col min="11260" max="11260" width="9.42578125" style="154" customWidth="1"/>
    <col min="11261" max="11261" width="11.7109375" style="154" customWidth="1"/>
    <col min="11262" max="11262" width="12.28515625" style="154" customWidth="1"/>
    <col min="11263" max="11263" width="15.28515625" style="154" customWidth="1"/>
    <col min="11264" max="11265" width="5.7109375" style="154" customWidth="1"/>
    <col min="11266" max="11266" width="24.140625" style="154" customWidth="1"/>
    <col min="11267" max="11267" width="37.42578125" style="154" customWidth="1"/>
    <col min="11268" max="11510" width="11.5703125" style="154"/>
    <col min="11511" max="11511" width="13.28515625" style="154" customWidth="1"/>
    <col min="11512" max="11512" width="4.5703125" style="154" customWidth="1"/>
    <col min="11513" max="11513" width="47.42578125" style="154" customWidth="1"/>
    <col min="11514" max="11515" width="5.7109375" style="154" customWidth="1"/>
    <col min="11516" max="11516" width="9.42578125" style="154" customWidth="1"/>
    <col min="11517" max="11517" width="11.7109375" style="154" customWidth="1"/>
    <col min="11518" max="11518" width="12.28515625" style="154" customWidth="1"/>
    <col min="11519" max="11519" width="15.28515625" style="154" customWidth="1"/>
    <col min="11520" max="11521" width="5.7109375" style="154" customWidth="1"/>
    <col min="11522" max="11522" width="24.140625" style="154" customWidth="1"/>
    <col min="11523" max="11523" width="37.42578125" style="154" customWidth="1"/>
    <col min="11524" max="11766" width="11.5703125" style="154"/>
    <col min="11767" max="11767" width="13.28515625" style="154" customWidth="1"/>
    <col min="11768" max="11768" width="4.5703125" style="154" customWidth="1"/>
    <col min="11769" max="11769" width="47.42578125" style="154" customWidth="1"/>
    <col min="11770" max="11771" width="5.7109375" style="154" customWidth="1"/>
    <col min="11772" max="11772" width="9.42578125" style="154" customWidth="1"/>
    <col min="11773" max="11773" width="11.7109375" style="154" customWidth="1"/>
    <col min="11774" max="11774" width="12.28515625" style="154" customWidth="1"/>
    <col min="11775" max="11775" width="15.28515625" style="154" customWidth="1"/>
    <col min="11776" max="11777" width="5.7109375" style="154" customWidth="1"/>
    <col min="11778" max="11778" width="24.140625" style="154" customWidth="1"/>
    <col min="11779" max="11779" width="37.42578125" style="154" customWidth="1"/>
    <col min="11780" max="12022" width="11.5703125" style="154"/>
    <col min="12023" max="12023" width="13.28515625" style="154" customWidth="1"/>
    <col min="12024" max="12024" width="4.5703125" style="154" customWidth="1"/>
    <col min="12025" max="12025" width="47.42578125" style="154" customWidth="1"/>
    <col min="12026" max="12027" width="5.7109375" style="154" customWidth="1"/>
    <col min="12028" max="12028" width="9.42578125" style="154" customWidth="1"/>
    <col min="12029" max="12029" width="11.7109375" style="154" customWidth="1"/>
    <col min="12030" max="12030" width="12.28515625" style="154" customWidth="1"/>
    <col min="12031" max="12031" width="15.28515625" style="154" customWidth="1"/>
    <col min="12032" max="12033" width="5.7109375" style="154" customWidth="1"/>
    <col min="12034" max="12034" width="24.140625" style="154" customWidth="1"/>
    <col min="12035" max="12035" width="37.42578125" style="154" customWidth="1"/>
    <col min="12036" max="12278" width="11.5703125" style="154"/>
    <col min="12279" max="12279" width="13.28515625" style="154" customWidth="1"/>
    <col min="12280" max="12280" width="4.5703125" style="154" customWidth="1"/>
    <col min="12281" max="12281" width="47.42578125" style="154" customWidth="1"/>
    <col min="12282" max="12283" width="5.7109375" style="154" customWidth="1"/>
    <col min="12284" max="12284" width="9.42578125" style="154" customWidth="1"/>
    <col min="12285" max="12285" width="11.7109375" style="154" customWidth="1"/>
    <col min="12286" max="12286" width="12.28515625" style="154" customWidth="1"/>
    <col min="12287" max="12287" width="15.28515625" style="154" customWidth="1"/>
    <col min="12288" max="12289" width="5.7109375" style="154" customWidth="1"/>
    <col min="12290" max="12290" width="24.140625" style="154" customWidth="1"/>
    <col min="12291" max="12291" width="37.42578125" style="154" customWidth="1"/>
    <col min="12292" max="12534" width="11.5703125" style="154"/>
    <col min="12535" max="12535" width="13.28515625" style="154" customWidth="1"/>
    <col min="12536" max="12536" width="4.5703125" style="154" customWidth="1"/>
    <col min="12537" max="12537" width="47.42578125" style="154" customWidth="1"/>
    <col min="12538" max="12539" width="5.7109375" style="154" customWidth="1"/>
    <col min="12540" max="12540" width="9.42578125" style="154" customWidth="1"/>
    <col min="12541" max="12541" width="11.7109375" style="154" customWidth="1"/>
    <col min="12542" max="12542" width="12.28515625" style="154" customWidth="1"/>
    <col min="12543" max="12543" width="15.28515625" style="154" customWidth="1"/>
    <col min="12544" max="12545" width="5.7109375" style="154" customWidth="1"/>
    <col min="12546" max="12546" width="24.140625" style="154" customWidth="1"/>
    <col min="12547" max="12547" width="37.42578125" style="154" customWidth="1"/>
    <col min="12548" max="12790" width="11.5703125" style="154"/>
    <col min="12791" max="12791" width="13.28515625" style="154" customWidth="1"/>
    <col min="12792" max="12792" width="4.5703125" style="154" customWidth="1"/>
    <col min="12793" max="12793" width="47.42578125" style="154" customWidth="1"/>
    <col min="12794" max="12795" width="5.7109375" style="154" customWidth="1"/>
    <col min="12796" max="12796" width="9.42578125" style="154" customWidth="1"/>
    <col min="12797" max="12797" width="11.7109375" style="154" customWidth="1"/>
    <col min="12798" max="12798" width="12.28515625" style="154" customWidth="1"/>
    <col min="12799" max="12799" width="15.28515625" style="154" customWidth="1"/>
    <col min="12800" max="12801" width="5.7109375" style="154" customWidth="1"/>
    <col min="12802" max="12802" width="24.140625" style="154" customWidth="1"/>
    <col min="12803" max="12803" width="37.42578125" style="154" customWidth="1"/>
    <col min="12804" max="13046" width="11.5703125" style="154"/>
    <col min="13047" max="13047" width="13.28515625" style="154" customWidth="1"/>
    <col min="13048" max="13048" width="4.5703125" style="154" customWidth="1"/>
    <col min="13049" max="13049" width="47.42578125" style="154" customWidth="1"/>
    <col min="13050" max="13051" width="5.7109375" style="154" customWidth="1"/>
    <col min="13052" max="13052" width="9.42578125" style="154" customWidth="1"/>
    <col min="13053" max="13053" width="11.7109375" style="154" customWidth="1"/>
    <col min="13054" max="13054" width="12.28515625" style="154" customWidth="1"/>
    <col min="13055" max="13055" width="15.28515625" style="154" customWidth="1"/>
    <col min="13056" max="13057" width="5.7109375" style="154" customWidth="1"/>
    <col min="13058" max="13058" width="24.140625" style="154" customWidth="1"/>
    <col min="13059" max="13059" width="37.42578125" style="154" customWidth="1"/>
    <col min="13060" max="13302" width="11.5703125" style="154"/>
    <col min="13303" max="13303" width="13.28515625" style="154" customWidth="1"/>
    <col min="13304" max="13304" width="4.5703125" style="154" customWidth="1"/>
    <col min="13305" max="13305" width="47.42578125" style="154" customWidth="1"/>
    <col min="13306" max="13307" width="5.7109375" style="154" customWidth="1"/>
    <col min="13308" max="13308" width="9.42578125" style="154" customWidth="1"/>
    <col min="13309" max="13309" width="11.7109375" style="154" customWidth="1"/>
    <col min="13310" max="13310" width="12.28515625" style="154" customWidth="1"/>
    <col min="13311" max="13311" width="15.28515625" style="154" customWidth="1"/>
    <col min="13312" max="13313" width="5.7109375" style="154" customWidth="1"/>
    <col min="13314" max="13314" width="24.140625" style="154" customWidth="1"/>
    <col min="13315" max="13315" width="37.42578125" style="154" customWidth="1"/>
    <col min="13316" max="13558" width="11.5703125" style="154"/>
    <col min="13559" max="13559" width="13.28515625" style="154" customWidth="1"/>
    <col min="13560" max="13560" width="4.5703125" style="154" customWidth="1"/>
    <col min="13561" max="13561" width="47.42578125" style="154" customWidth="1"/>
    <col min="13562" max="13563" width="5.7109375" style="154" customWidth="1"/>
    <col min="13564" max="13564" width="9.42578125" style="154" customWidth="1"/>
    <col min="13565" max="13565" width="11.7109375" style="154" customWidth="1"/>
    <col min="13566" max="13566" width="12.28515625" style="154" customWidth="1"/>
    <col min="13567" max="13567" width="15.28515625" style="154" customWidth="1"/>
    <col min="13568" max="13569" width="5.7109375" style="154" customWidth="1"/>
    <col min="13570" max="13570" width="24.140625" style="154" customWidth="1"/>
    <col min="13571" max="13571" width="37.42578125" style="154" customWidth="1"/>
    <col min="13572" max="13814" width="11.5703125" style="154"/>
    <col min="13815" max="13815" width="13.28515625" style="154" customWidth="1"/>
    <col min="13816" max="13816" width="4.5703125" style="154" customWidth="1"/>
    <col min="13817" max="13817" width="47.42578125" style="154" customWidth="1"/>
    <col min="13818" max="13819" width="5.7109375" style="154" customWidth="1"/>
    <col min="13820" max="13820" width="9.42578125" style="154" customWidth="1"/>
    <col min="13821" max="13821" width="11.7109375" style="154" customWidth="1"/>
    <col min="13822" max="13822" width="12.28515625" style="154" customWidth="1"/>
    <col min="13823" max="13823" width="15.28515625" style="154" customWidth="1"/>
    <col min="13824" max="13825" width="5.7109375" style="154" customWidth="1"/>
    <col min="13826" max="13826" width="24.140625" style="154" customWidth="1"/>
    <col min="13827" max="13827" width="37.42578125" style="154" customWidth="1"/>
    <col min="13828" max="14070" width="11.5703125" style="154"/>
    <col min="14071" max="14071" width="13.28515625" style="154" customWidth="1"/>
    <col min="14072" max="14072" width="4.5703125" style="154" customWidth="1"/>
    <col min="14073" max="14073" width="47.42578125" style="154" customWidth="1"/>
    <col min="14074" max="14075" width="5.7109375" style="154" customWidth="1"/>
    <col min="14076" max="14076" width="9.42578125" style="154" customWidth="1"/>
    <col min="14077" max="14077" width="11.7109375" style="154" customWidth="1"/>
    <col min="14078" max="14078" width="12.28515625" style="154" customWidth="1"/>
    <col min="14079" max="14079" width="15.28515625" style="154" customWidth="1"/>
    <col min="14080" max="14081" width="5.7109375" style="154" customWidth="1"/>
    <col min="14082" max="14082" width="24.140625" style="154" customWidth="1"/>
    <col min="14083" max="14083" width="37.42578125" style="154" customWidth="1"/>
    <col min="14084" max="14326" width="11.5703125" style="154"/>
    <col min="14327" max="14327" width="13.28515625" style="154" customWidth="1"/>
    <col min="14328" max="14328" width="4.5703125" style="154" customWidth="1"/>
    <col min="14329" max="14329" width="47.42578125" style="154" customWidth="1"/>
    <col min="14330" max="14331" width="5.7109375" style="154" customWidth="1"/>
    <col min="14332" max="14332" width="9.42578125" style="154" customWidth="1"/>
    <col min="14333" max="14333" width="11.7109375" style="154" customWidth="1"/>
    <col min="14334" max="14334" width="12.28515625" style="154" customWidth="1"/>
    <col min="14335" max="14335" width="15.28515625" style="154" customWidth="1"/>
    <col min="14336" max="14337" width="5.7109375" style="154" customWidth="1"/>
    <col min="14338" max="14338" width="24.140625" style="154" customWidth="1"/>
    <col min="14339" max="14339" width="37.42578125" style="154" customWidth="1"/>
    <col min="14340" max="14582" width="11.5703125" style="154"/>
    <col min="14583" max="14583" width="13.28515625" style="154" customWidth="1"/>
    <col min="14584" max="14584" width="4.5703125" style="154" customWidth="1"/>
    <col min="14585" max="14585" width="47.42578125" style="154" customWidth="1"/>
    <col min="14586" max="14587" width="5.7109375" style="154" customWidth="1"/>
    <col min="14588" max="14588" width="9.42578125" style="154" customWidth="1"/>
    <col min="14589" max="14589" width="11.7109375" style="154" customWidth="1"/>
    <col min="14590" max="14590" width="12.28515625" style="154" customWidth="1"/>
    <col min="14591" max="14591" width="15.28515625" style="154" customWidth="1"/>
    <col min="14592" max="14593" width="5.7109375" style="154" customWidth="1"/>
    <col min="14594" max="14594" width="24.140625" style="154" customWidth="1"/>
    <col min="14595" max="14595" width="37.42578125" style="154" customWidth="1"/>
    <col min="14596" max="14838" width="11.5703125" style="154"/>
    <col min="14839" max="14839" width="13.28515625" style="154" customWidth="1"/>
    <col min="14840" max="14840" width="4.5703125" style="154" customWidth="1"/>
    <col min="14841" max="14841" width="47.42578125" style="154" customWidth="1"/>
    <col min="14842" max="14843" width="5.7109375" style="154" customWidth="1"/>
    <col min="14844" max="14844" width="9.42578125" style="154" customWidth="1"/>
    <col min="14845" max="14845" width="11.7109375" style="154" customWidth="1"/>
    <col min="14846" max="14846" width="12.28515625" style="154" customWidth="1"/>
    <col min="14847" max="14847" width="15.28515625" style="154" customWidth="1"/>
    <col min="14848" max="14849" width="5.7109375" style="154" customWidth="1"/>
    <col min="14850" max="14850" width="24.140625" style="154" customWidth="1"/>
    <col min="14851" max="14851" width="37.42578125" style="154" customWidth="1"/>
    <col min="14852" max="15094" width="11.5703125" style="154"/>
    <col min="15095" max="15095" width="13.28515625" style="154" customWidth="1"/>
    <col min="15096" max="15096" width="4.5703125" style="154" customWidth="1"/>
    <col min="15097" max="15097" width="47.42578125" style="154" customWidth="1"/>
    <col min="15098" max="15099" width="5.7109375" style="154" customWidth="1"/>
    <col min="15100" max="15100" width="9.42578125" style="154" customWidth="1"/>
    <col min="15101" max="15101" width="11.7109375" style="154" customWidth="1"/>
    <col min="15102" max="15102" width="12.28515625" style="154" customWidth="1"/>
    <col min="15103" max="15103" width="15.28515625" style="154" customWidth="1"/>
    <col min="15104" max="15105" width="5.7109375" style="154" customWidth="1"/>
    <col min="15106" max="15106" width="24.140625" style="154" customWidth="1"/>
    <col min="15107" max="15107" width="37.42578125" style="154" customWidth="1"/>
    <col min="15108" max="15350" width="11.5703125" style="154"/>
    <col min="15351" max="15351" width="13.28515625" style="154" customWidth="1"/>
    <col min="15352" max="15352" width="4.5703125" style="154" customWidth="1"/>
    <col min="15353" max="15353" width="47.42578125" style="154" customWidth="1"/>
    <col min="15354" max="15355" width="5.7109375" style="154" customWidth="1"/>
    <col min="15356" max="15356" width="9.42578125" style="154" customWidth="1"/>
    <col min="15357" max="15357" width="11.7109375" style="154" customWidth="1"/>
    <col min="15358" max="15358" width="12.28515625" style="154" customWidth="1"/>
    <col min="15359" max="15359" width="15.28515625" style="154" customWidth="1"/>
    <col min="15360" max="15361" width="5.7109375" style="154" customWidth="1"/>
    <col min="15362" max="15362" width="24.140625" style="154" customWidth="1"/>
    <col min="15363" max="15363" width="37.42578125" style="154" customWidth="1"/>
    <col min="15364" max="15606" width="11.5703125" style="154"/>
    <col min="15607" max="15607" width="13.28515625" style="154" customWidth="1"/>
    <col min="15608" max="15608" width="4.5703125" style="154" customWidth="1"/>
    <col min="15609" max="15609" width="47.42578125" style="154" customWidth="1"/>
    <col min="15610" max="15611" width="5.7109375" style="154" customWidth="1"/>
    <col min="15612" max="15612" width="9.42578125" style="154" customWidth="1"/>
    <col min="15613" max="15613" width="11.7109375" style="154" customWidth="1"/>
    <col min="15614" max="15614" width="12.28515625" style="154" customWidth="1"/>
    <col min="15615" max="15615" width="15.28515625" style="154" customWidth="1"/>
    <col min="15616" max="15617" width="5.7109375" style="154" customWidth="1"/>
    <col min="15618" max="15618" width="24.140625" style="154" customWidth="1"/>
    <col min="15619" max="15619" width="37.42578125" style="154" customWidth="1"/>
    <col min="15620" max="15862" width="11.5703125" style="154"/>
    <col min="15863" max="15863" width="13.28515625" style="154" customWidth="1"/>
    <col min="15864" max="15864" width="4.5703125" style="154" customWidth="1"/>
    <col min="15865" max="15865" width="47.42578125" style="154" customWidth="1"/>
    <col min="15866" max="15867" width="5.7109375" style="154" customWidth="1"/>
    <col min="15868" max="15868" width="9.42578125" style="154" customWidth="1"/>
    <col min="15869" max="15869" width="11.7109375" style="154" customWidth="1"/>
    <col min="15870" max="15870" width="12.28515625" style="154" customWidth="1"/>
    <col min="15871" max="15871" width="15.28515625" style="154" customWidth="1"/>
    <col min="15872" max="15873" width="5.7109375" style="154" customWidth="1"/>
    <col min="15874" max="15874" width="24.140625" style="154" customWidth="1"/>
    <col min="15875" max="15875" width="37.42578125" style="154" customWidth="1"/>
    <col min="15876" max="16118" width="11.5703125" style="154"/>
    <col min="16119" max="16119" width="13.28515625" style="154" customWidth="1"/>
    <col min="16120" max="16120" width="4.5703125" style="154" customWidth="1"/>
    <col min="16121" max="16121" width="47.42578125" style="154" customWidth="1"/>
    <col min="16122" max="16123" width="5.7109375" style="154" customWidth="1"/>
    <col min="16124" max="16124" width="9.42578125" style="154" customWidth="1"/>
    <col min="16125" max="16125" width="11.7109375" style="154" customWidth="1"/>
    <col min="16126" max="16126" width="12.28515625" style="154" customWidth="1"/>
    <col min="16127" max="16127" width="15.28515625" style="154" customWidth="1"/>
    <col min="16128" max="16129" width="5.7109375" style="154" customWidth="1"/>
    <col min="16130" max="16130" width="24.140625" style="154" customWidth="1"/>
    <col min="16131" max="16131" width="37.42578125" style="154" customWidth="1"/>
    <col min="16132" max="16384" width="11.5703125" style="154"/>
  </cols>
  <sheetData>
    <row r="1" spans="2:10" ht="12.75" x14ac:dyDescent="0.2">
      <c r="B1" s="466"/>
      <c r="C1" s="467"/>
      <c r="D1" s="467"/>
      <c r="E1" s="467"/>
      <c r="F1" s="467"/>
      <c r="G1" s="467"/>
      <c r="H1" s="467"/>
      <c r="I1" s="467"/>
      <c r="J1" s="467"/>
    </row>
    <row r="2" spans="2:10" ht="11.45" customHeight="1" x14ac:dyDescent="0.2">
      <c r="B2" s="466"/>
      <c r="C2" s="467"/>
      <c r="D2" s="468" t="s">
        <v>4</v>
      </c>
      <c r="E2" s="468"/>
      <c r="F2" s="468"/>
      <c r="G2" s="468"/>
      <c r="H2" s="468"/>
      <c r="I2" s="468"/>
      <c r="J2" s="468"/>
    </row>
    <row r="3" spans="2:10" ht="11.45" customHeight="1" x14ac:dyDescent="0.2">
      <c r="B3" s="466"/>
      <c r="C3" s="467"/>
      <c r="D3" s="468"/>
      <c r="E3" s="468"/>
      <c r="F3" s="468"/>
      <c r="G3" s="468"/>
      <c r="H3" s="468"/>
      <c r="I3" s="468"/>
      <c r="J3" s="468"/>
    </row>
    <row r="4" spans="2:10" ht="11.45" customHeight="1" x14ac:dyDescent="0.2">
      <c r="B4" s="466"/>
      <c r="C4" s="467"/>
      <c r="D4" s="468"/>
      <c r="E4" s="468"/>
      <c r="F4" s="468"/>
      <c r="G4" s="468"/>
      <c r="H4" s="468"/>
      <c r="I4" s="468"/>
      <c r="J4" s="468"/>
    </row>
    <row r="5" spans="2:10" ht="12.75" x14ac:dyDescent="0.2">
      <c r="B5" s="155"/>
      <c r="C5" s="467"/>
      <c r="D5" s="467"/>
      <c r="E5" s="467"/>
      <c r="F5" s="467"/>
      <c r="G5" s="467"/>
      <c r="H5" s="467"/>
      <c r="I5" s="467"/>
      <c r="J5" s="467"/>
    </row>
    <row r="6" spans="2:10" ht="12.75" x14ac:dyDescent="0.2">
      <c r="B6" s="466"/>
      <c r="C6" s="467"/>
      <c r="D6" s="467"/>
      <c r="E6" s="467"/>
      <c r="F6" s="467"/>
      <c r="G6" s="467"/>
      <c r="H6" s="467"/>
      <c r="I6" s="467"/>
      <c r="J6" s="467"/>
    </row>
    <row r="7" spans="2:10" ht="12.75" x14ac:dyDescent="0.2">
      <c r="B7" s="292" t="s">
        <v>148</v>
      </c>
      <c r="C7" s="292"/>
      <c r="D7" s="292"/>
      <c r="E7" s="292"/>
      <c r="F7" s="292"/>
      <c r="G7" s="292"/>
      <c r="H7" s="292"/>
      <c r="I7" s="292"/>
      <c r="J7" s="292"/>
    </row>
    <row r="8" spans="2:10" ht="12.75" x14ac:dyDescent="0.2">
      <c r="B8" s="275"/>
      <c r="C8" s="276" t="s">
        <v>239</v>
      </c>
      <c r="D8" s="139" t="s">
        <v>35</v>
      </c>
      <c r="E8" s="139" t="s">
        <v>36</v>
      </c>
      <c r="F8" s="139" t="s">
        <v>36</v>
      </c>
      <c r="G8" s="139" t="s">
        <v>37</v>
      </c>
      <c r="H8" s="139" t="s">
        <v>38</v>
      </c>
      <c r="I8" s="139" t="s">
        <v>39</v>
      </c>
      <c r="J8" s="139" t="s">
        <v>40</v>
      </c>
    </row>
    <row r="9" spans="2:10" ht="12.75" x14ac:dyDescent="0.2">
      <c r="B9" s="275"/>
      <c r="C9" s="276"/>
      <c r="D9" s="49" t="s">
        <v>150</v>
      </c>
      <c r="E9" s="49" t="s">
        <v>150</v>
      </c>
      <c r="F9" s="49" t="s">
        <v>150</v>
      </c>
      <c r="G9" s="49" t="s">
        <v>150</v>
      </c>
      <c r="H9" s="49" t="s">
        <v>150</v>
      </c>
      <c r="I9" s="49" t="s">
        <v>150</v>
      </c>
      <c r="J9" s="49"/>
    </row>
    <row r="10" spans="2:10" ht="12.75" x14ac:dyDescent="0.2">
      <c r="B10" s="275"/>
      <c r="C10" s="276"/>
      <c r="D10" s="49" t="s">
        <v>150</v>
      </c>
      <c r="E10" s="49" t="s">
        <v>150</v>
      </c>
      <c r="F10" s="49" t="s">
        <v>150</v>
      </c>
      <c r="G10" s="49" t="s">
        <v>150</v>
      </c>
      <c r="H10" s="49" t="s">
        <v>150</v>
      </c>
      <c r="I10" s="49"/>
      <c r="J10" s="49"/>
    </row>
    <row r="11" spans="2:10" ht="12.75" x14ac:dyDescent="0.2">
      <c r="B11" s="275"/>
      <c r="C11" s="140" t="s">
        <v>41</v>
      </c>
      <c r="D11" s="277" t="str">
        <f>+' SALUD VISU LCH IPS'!D11:J11</f>
        <v xml:space="preserve">Maria Guiomar Alvaran Davila </v>
      </c>
      <c r="E11" s="277"/>
      <c r="F11" s="277"/>
      <c r="G11" s="277"/>
      <c r="H11" s="277"/>
      <c r="I11" s="277"/>
      <c r="J11" s="277"/>
    </row>
    <row r="12" spans="2:10" ht="12.75" x14ac:dyDescent="0.2">
      <c r="B12" s="275"/>
      <c r="C12" s="140" t="s">
        <v>42</v>
      </c>
      <c r="D12" s="277" t="str">
        <f>+' SALUD VISU LCH IPS'!D12:J12</f>
        <v xml:space="preserve">Enfermera </v>
      </c>
      <c r="E12" s="277"/>
      <c r="F12" s="277"/>
      <c r="G12" s="277"/>
      <c r="H12" s="277"/>
      <c r="I12" s="277"/>
      <c r="J12" s="277"/>
    </row>
    <row r="13" spans="2:10" ht="12.75" x14ac:dyDescent="0.2">
      <c r="B13" s="275"/>
      <c r="C13" s="140" t="s">
        <v>43</v>
      </c>
      <c r="D13" s="277" t="str">
        <f>+' SALUD VISU LCH IPS'!D13:J13</f>
        <v>guiomar.alvaran@saludpyp.com</v>
      </c>
      <c r="E13" s="277"/>
      <c r="F13" s="277"/>
      <c r="G13" s="277"/>
      <c r="H13" s="277"/>
      <c r="I13" s="277"/>
      <c r="J13" s="277"/>
    </row>
    <row r="14" spans="2:10" ht="12.75" x14ac:dyDescent="0.2">
      <c r="B14" s="275"/>
      <c r="C14" s="140" t="s">
        <v>44</v>
      </c>
      <c r="D14" s="277">
        <f>+' SALUD VISU LCH IPS'!D14:J14</f>
        <v>3204984099</v>
      </c>
      <c r="E14" s="277"/>
      <c r="F14" s="277"/>
      <c r="G14" s="277"/>
      <c r="H14" s="277"/>
      <c r="I14" s="277"/>
      <c r="J14" s="277"/>
    </row>
    <row r="15" spans="2:10" ht="12.75" x14ac:dyDescent="0.2">
      <c r="B15" s="275"/>
      <c r="C15" s="140" t="s">
        <v>45</v>
      </c>
      <c r="D15" s="277">
        <f>+' SALUD VISU LCH IPS'!D15:J15</f>
        <v>0</v>
      </c>
      <c r="E15" s="277"/>
      <c r="F15" s="277"/>
      <c r="G15" s="277"/>
      <c r="H15" s="277"/>
      <c r="I15" s="277"/>
      <c r="J15" s="277"/>
    </row>
    <row r="16" spans="2:10" ht="12.75" x14ac:dyDescent="0.2">
      <c r="B16" s="275"/>
      <c r="C16" s="141" t="s">
        <v>5</v>
      </c>
      <c r="D16" s="487">
        <f>+' SALUD VISU LCH IPS'!D16:J16</f>
        <v>44497</v>
      </c>
      <c r="E16" s="487"/>
      <c r="F16" s="487"/>
      <c r="G16" s="487"/>
      <c r="H16" s="487"/>
      <c r="I16" s="487"/>
      <c r="J16" s="487"/>
    </row>
    <row r="17" spans="1:15" ht="12.75" x14ac:dyDescent="0.2">
      <c r="B17" s="266" t="s">
        <v>46</v>
      </c>
      <c r="C17" s="266"/>
      <c r="D17" s="266"/>
      <c r="E17" s="266"/>
      <c r="F17" s="266"/>
      <c r="G17" s="266"/>
      <c r="H17" s="266"/>
      <c r="I17" s="142">
        <v>0.2</v>
      </c>
      <c r="J17" s="143">
        <f>(D27+F27)*I17/(H27)</f>
        <v>0.2</v>
      </c>
    </row>
    <row r="18" spans="1:15" ht="12.75" x14ac:dyDescent="0.2">
      <c r="B18" s="144"/>
      <c r="C18" s="145"/>
      <c r="D18" s="146" t="s">
        <v>0</v>
      </c>
      <c r="E18" s="146" t="s">
        <v>1</v>
      </c>
      <c r="F18" s="146" t="s">
        <v>2</v>
      </c>
      <c r="G18" s="146" t="s">
        <v>7</v>
      </c>
      <c r="H18" s="147" t="s">
        <v>8</v>
      </c>
      <c r="I18" s="148"/>
      <c r="J18" s="149"/>
    </row>
    <row r="19" spans="1:15" ht="12.75" x14ac:dyDescent="0.2">
      <c r="A19" s="138">
        <v>1</v>
      </c>
      <c r="B19" s="267" t="s">
        <v>6</v>
      </c>
      <c r="C19" s="135" t="s">
        <v>72</v>
      </c>
      <c r="D19" s="103">
        <v>1</v>
      </c>
      <c r="E19" s="103"/>
      <c r="F19" s="150"/>
      <c r="G19" s="150"/>
      <c r="H19" s="263" t="s">
        <v>181</v>
      </c>
      <c r="I19" s="264"/>
      <c r="J19" s="265"/>
      <c r="O19" s="156">
        <v>0.76</v>
      </c>
    </row>
    <row r="20" spans="1:15" ht="12.75" x14ac:dyDescent="0.2">
      <c r="A20" s="138">
        <v>2</v>
      </c>
      <c r="B20" s="267"/>
      <c r="C20" s="136" t="s">
        <v>74</v>
      </c>
      <c r="D20" s="103">
        <v>1</v>
      </c>
      <c r="E20" s="103"/>
      <c r="F20" s="150"/>
      <c r="G20" s="150"/>
      <c r="H20" s="263" t="s">
        <v>182</v>
      </c>
      <c r="I20" s="264"/>
      <c r="J20" s="265"/>
      <c r="O20" s="156"/>
    </row>
    <row r="21" spans="1:15" ht="12.75" x14ac:dyDescent="0.2">
      <c r="A21" s="138">
        <v>3</v>
      </c>
      <c r="B21" s="267"/>
      <c r="C21" s="136" t="s">
        <v>75</v>
      </c>
      <c r="D21" s="103">
        <v>1</v>
      </c>
      <c r="E21" s="103"/>
      <c r="F21" s="150"/>
      <c r="G21" s="150"/>
      <c r="H21" s="263" t="s">
        <v>183</v>
      </c>
      <c r="I21" s="264"/>
      <c r="J21" s="265"/>
      <c r="O21" s="156"/>
    </row>
    <row r="22" spans="1:15" ht="12.75" x14ac:dyDescent="0.2">
      <c r="A22" s="138">
        <v>4</v>
      </c>
      <c r="B22" s="268"/>
      <c r="C22" s="137" t="s">
        <v>73</v>
      </c>
      <c r="D22" s="103">
        <v>1</v>
      </c>
      <c r="E22" s="103"/>
      <c r="F22" s="150"/>
      <c r="G22" s="150"/>
      <c r="H22" s="269" t="s">
        <v>184</v>
      </c>
      <c r="I22" s="270"/>
      <c r="J22" s="271"/>
    </row>
    <row r="23" spans="1:15" ht="12.75" x14ac:dyDescent="0.2">
      <c r="A23" s="138">
        <v>5</v>
      </c>
      <c r="B23" s="304" t="s">
        <v>47</v>
      </c>
      <c r="C23" s="130" t="s">
        <v>76</v>
      </c>
      <c r="D23" s="103">
        <v>1</v>
      </c>
      <c r="E23" s="103"/>
      <c r="F23" s="150"/>
      <c r="G23" s="150"/>
      <c r="H23" s="263" t="s">
        <v>151</v>
      </c>
      <c r="I23" s="264"/>
      <c r="J23" s="265"/>
    </row>
    <row r="24" spans="1:15" ht="12.75" x14ac:dyDescent="0.2">
      <c r="A24" s="138">
        <v>6</v>
      </c>
      <c r="B24" s="267"/>
      <c r="C24" s="130" t="s">
        <v>77</v>
      </c>
      <c r="D24" s="103">
        <v>1</v>
      </c>
      <c r="E24" s="103"/>
      <c r="F24" s="150"/>
      <c r="G24" s="150"/>
      <c r="H24" s="263" t="s">
        <v>185</v>
      </c>
      <c r="I24" s="264"/>
      <c r="J24" s="265"/>
    </row>
    <row r="25" spans="1:15" s="157" customFormat="1" ht="20.25" customHeight="1" x14ac:dyDescent="0.2">
      <c r="A25" s="138">
        <v>7</v>
      </c>
      <c r="B25" s="267"/>
      <c r="C25" s="130" t="s">
        <v>78</v>
      </c>
      <c r="D25" s="103">
        <v>1</v>
      </c>
      <c r="E25" s="103"/>
      <c r="F25" s="150"/>
      <c r="G25" s="150"/>
      <c r="H25" s="263" t="s">
        <v>186</v>
      </c>
      <c r="I25" s="264"/>
      <c r="J25" s="265"/>
      <c r="K25" s="81"/>
      <c r="L25" s="81"/>
      <c r="M25" s="81"/>
      <c r="N25" s="81"/>
    </row>
    <row r="26" spans="1:15" s="157" customFormat="1" ht="18" customHeight="1" x14ac:dyDescent="0.2">
      <c r="A26" s="138">
        <v>8</v>
      </c>
      <c r="B26" s="267"/>
      <c r="C26" s="130" t="s">
        <v>79</v>
      </c>
      <c r="D26" s="103">
        <v>1</v>
      </c>
      <c r="E26" s="103"/>
      <c r="F26" s="150"/>
      <c r="G26" s="150"/>
      <c r="H26" s="263" t="s">
        <v>187</v>
      </c>
      <c r="I26" s="264"/>
      <c r="J26" s="265"/>
      <c r="K26" s="81"/>
      <c r="L26" s="81"/>
      <c r="M26" s="81"/>
      <c r="N26" s="81"/>
    </row>
    <row r="27" spans="1:15" s="151" customFormat="1" ht="16.5" customHeight="1" x14ac:dyDescent="0.2">
      <c r="B27" s="158"/>
      <c r="C27" s="152" t="s">
        <v>3</v>
      </c>
      <c r="D27" s="153">
        <f>SUM(D19:D26)</f>
        <v>8</v>
      </c>
      <c r="E27" s="153">
        <f>SUM(E19:E26)</f>
        <v>0</v>
      </c>
      <c r="F27" s="153">
        <f>SUM(F19:F26)</f>
        <v>0</v>
      </c>
      <c r="G27" s="153">
        <f>SUM(G19:G26)</f>
        <v>0</v>
      </c>
      <c r="H27" s="293">
        <f>SUM(D27:G27)</f>
        <v>8</v>
      </c>
      <c r="I27" s="293"/>
      <c r="J27" s="293"/>
      <c r="K27" s="159"/>
      <c r="L27" s="159"/>
    </row>
    <row r="28" spans="1:15" ht="56.25" customHeight="1" x14ac:dyDescent="0.2">
      <c r="B28" s="294" t="str">
        <f>+' SALUD VISU LCH IPS'!B28:J28</f>
        <v xml:space="preserve">todos los consultorios se cuencuentran habilitados con equipos para la antecion de los programas de salud visual y auditiva </v>
      </c>
      <c r="C28" s="295"/>
      <c r="D28" s="295"/>
      <c r="E28" s="295"/>
      <c r="F28" s="295"/>
      <c r="G28" s="295"/>
      <c r="H28" s="295"/>
      <c r="I28" s="295"/>
      <c r="J28" s="295"/>
    </row>
    <row r="29" spans="1:15" s="157" customFormat="1" ht="12.75" x14ac:dyDescent="0.2">
      <c r="A29" s="160"/>
      <c r="B29" s="266" t="s">
        <v>9</v>
      </c>
      <c r="C29" s="266"/>
      <c r="D29" s="266"/>
      <c r="E29" s="266"/>
      <c r="F29" s="266"/>
      <c r="G29" s="266"/>
      <c r="H29" s="266"/>
      <c r="I29" s="161">
        <v>0.25</v>
      </c>
      <c r="J29" s="62">
        <f>+(D44+F44)*I29/H44</f>
        <v>2.0833333333333332E-2</v>
      </c>
      <c r="K29" s="163"/>
      <c r="L29" s="163"/>
    </row>
    <row r="30" spans="1:15" s="157" customFormat="1" ht="12.75" x14ac:dyDescent="0.2">
      <c r="A30" s="160"/>
      <c r="B30" s="164"/>
      <c r="C30" s="471" t="s">
        <v>10</v>
      </c>
      <c r="D30" s="146" t="s">
        <v>0</v>
      </c>
      <c r="E30" s="146" t="s">
        <v>1</v>
      </c>
      <c r="F30" s="146" t="s">
        <v>2</v>
      </c>
      <c r="G30" s="146" t="s">
        <v>7</v>
      </c>
      <c r="H30" s="469" t="s">
        <v>8</v>
      </c>
      <c r="I30" s="470"/>
      <c r="J30" s="470"/>
      <c r="K30" s="163"/>
      <c r="L30" s="163"/>
    </row>
    <row r="31" spans="1:15" s="157" customFormat="1" ht="12.75" x14ac:dyDescent="0.2">
      <c r="A31" s="160"/>
      <c r="B31" s="164"/>
      <c r="C31" s="472"/>
      <c r="D31" s="165"/>
      <c r="E31" s="165"/>
      <c r="F31" s="165"/>
      <c r="G31" s="165"/>
      <c r="H31" s="166" t="s">
        <v>11</v>
      </c>
      <c r="I31" s="479" t="s">
        <v>12</v>
      </c>
      <c r="J31" s="479"/>
      <c r="K31" s="163"/>
      <c r="L31" s="163"/>
    </row>
    <row r="32" spans="1:15" s="157" customFormat="1" ht="12.75" x14ac:dyDescent="0.2">
      <c r="A32" s="160">
        <v>1</v>
      </c>
      <c r="B32" s="437" t="s">
        <v>106</v>
      </c>
      <c r="C32" s="131" t="s">
        <v>63</v>
      </c>
      <c r="D32" s="114">
        <v>1</v>
      </c>
      <c r="E32" s="114"/>
      <c r="F32" s="114"/>
      <c r="G32" s="103"/>
      <c r="H32" s="1">
        <v>29029</v>
      </c>
      <c r="I32" s="439"/>
      <c r="J32" s="440"/>
      <c r="K32" s="163"/>
      <c r="L32" s="163"/>
    </row>
    <row r="33" spans="1:12" s="157" customFormat="1" ht="25.5" x14ac:dyDescent="0.2">
      <c r="A33" s="160">
        <v>2</v>
      </c>
      <c r="B33" s="438"/>
      <c r="C33" s="132" t="s">
        <v>107</v>
      </c>
      <c r="D33" s="114"/>
      <c r="E33" s="114">
        <v>1</v>
      </c>
      <c r="F33" s="114"/>
      <c r="G33" s="103"/>
      <c r="H33" s="1"/>
      <c r="I33" s="441"/>
      <c r="J33" s="441"/>
      <c r="K33" s="163"/>
      <c r="L33" s="163"/>
    </row>
    <row r="34" spans="1:12" s="157" customFormat="1" ht="38.25" x14ac:dyDescent="0.2">
      <c r="A34" s="160">
        <v>3</v>
      </c>
      <c r="B34" s="438"/>
      <c r="C34" s="129" t="s">
        <v>92</v>
      </c>
      <c r="D34" s="115"/>
      <c r="E34" s="115">
        <v>1</v>
      </c>
      <c r="F34" s="115"/>
      <c r="G34" s="1"/>
      <c r="H34" s="1"/>
      <c r="I34" s="442"/>
      <c r="J34" s="442"/>
      <c r="K34" s="163"/>
      <c r="L34" s="163"/>
    </row>
    <row r="35" spans="1:12" s="157" customFormat="1" ht="29.25" customHeight="1" x14ac:dyDescent="0.2">
      <c r="A35" s="160">
        <v>4</v>
      </c>
      <c r="B35" s="167"/>
      <c r="C35" s="129" t="s">
        <v>93</v>
      </c>
      <c r="D35" s="115"/>
      <c r="E35" s="115">
        <v>1</v>
      </c>
      <c r="F35" s="115"/>
      <c r="G35" s="1"/>
      <c r="H35" s="1"/>
      <c r="I35" s="443"/>
      <c r="J35" s="443"/>
      <c r="K35" s="163"/>
      <c r="L35" s="163"/>
    </row>
    <row r="36" spans="1:12" s="157" customFormat="1" ht="38.25" x14ac:dyDescent="0.2">
      <c r="A36" s="160">
        <v>5</v>
      </c>
      <c r="B36" s="167"/>
      <c r="C36" s="129" t="s">
        <v>94</v>
      </c>
      <c r="D36" s="115"/>
      <c r="E36" s="115">
        <v>1</v>
      </c>
      <c r="F36" s="115"/>
      <c r="G36" s="1"/>
      <c r="H36" s="1"/>
      <c r="I36" s="444"/>
      <c r="J36" s="445"/>
      <c r="K36" s="163"/>
      <c r="L36" s="163"/>
    </row>
    <row r="37" spans="1:12" s="170" customFormat="1" ht="38.25" x14ac:dyDescent="0.2">
      <c r="A37" s="168">
        <v>6</v>
      </c>
      <c r="B37" s="167"/>
      <c r="C37" s="129" t="s">
        <v>95</v>
      </c>
      <c r="D37" s="115"/>
      <c r="E37" s="115">
        <v>1</v>
      </c>
      <c r="F37" s="115"/>
      <c r="G37" s="1"/>
      <c r="H37" s="1"/>
      <c r="I37" s="446"/>
      <c r="J37" s="447"/>
      <c r="K37" s="169"/>
      <c r="L37" s="169"/>
    </row>
    <row r="38" spans="1:12" s="170" customFormat="1" ht="38.25" x14ac:dyDescent="0.2">
      <c r="A38" s="168">
        <v>7</v>
      </c>
      <c r="B38" s="167"/>
      <c r="C38" s="129" t="s">
        <v>96</v>
      </c>
      <c r="D38" s="115"/>
      <c r="E38" s="115">
        <v>1</v>
      </c>
      <c r="F38" s="115"/>
      <c r="G38" s="1"/>
      <c r="H38" s="1"/>
      <c r="I38" s="446"/>
      <c r="J38" s="447"/>
      <c r="K38" s="169"/>
      <c r="L38" s="169"/>
    </row>
    <row r="39" spans="1:12" s="170" customFormat="1" ht="38.25" x14ac:dyDescent="0.2">
      <c r="A39" s="168">
        <v>8</v>
      </c>
      <c r="B39" s="167"/>
      <c r="C39" s="129" t="s">
        <v>97</v>
      </c>
      <c r="D39" s="115"/>
      <c r="E39" s="115">
        <v>1</v>
      </c>
      <c r="F39" s="115"/>
      <c r="G39" s="1"/>
      <c r="H39" s="1"/>
      <c r="I39" s="446"/>
      <c r="J39" s="447"/>
      <c r="K39" s="169"/>
      <c r="L39" s="169"/>
    </row>
    <row r="40" spans="1:12" s="170" customFormat="1" ht="46.5" customHeight="1" x14ac:dyDescent="0.2">
      <c r="A40" s="168">
        <v>9</v>
      </c>
      <c r="B40" s="171"/>
      <c r="C40" s="248" t="s">
        <v>139</v>
      </c>
      <c r="D40" s="115"/>
      <c r="E40" s="115">
        <v>1</v>
      </c>
      <c r="F40" s="115"/>
      <c r="G40" s="1"/>
      <c r="H40" s="1"/>
      <c r="I40" s="446"/>
      <c r="J40" s="447"/>
      <c r="K40" s="169"/>
      <c r="L40" s="169"/>
    </row>
    <row r="41" spans="1:12" s="170" customFormat="1" ht="64.5" customHeight="1" x14ac:dyDescent="0.2">
      <c r="A41" s="168">
        <v>10</v>
      </c>
      <c r="B41" s="171"/>
      <c r="C41" s="248" t="s">
        <v>138</v>
      </c>
      <c r="D41" s="115"/>
      <c r="E41" s="115">
        <v>1</v>
      </c>
      <c r="F41" s="115"/>
      <c r="G41" s="1"/>
      <c r="H41" s="1"/>
      <c r="I41" s="446"/>
      <c r="J41" s="447"/>
      <c r="K41" s="169"/>
      <c r="L41" s="169"/>
    </row>
    <row r="42" spans="1:12" s="170" customFormat="1" ht="52.5" customHeight="1" x14ac:dyDescent="0.2">
      <c r="A42" s="168">
        <v>11</v>
      </c>
      <c r="B42" s="171"/>
      <c r="C42" s="248" t="s">
        <v>137</v>
      </c>
      <c r="D42" s="115"/>
      <c r="E42" s="115">
        <v>1</v>
      </c>
      <c r="F42" s="115"/>
      <c r="G42" s="1"/>
      <c r="H42" s="1"/>
      <c r="I42" s="446"/>
      <c r="J42" s="447"/>
      <c r="K42" s="169"/>
      <c r="L42" s="169"/>
    </row>
    <row r="43" spans="1:12" s="170" customFormat="1" ht="54.75" customHeight="1" x14ac:dyDescent="0.2">
      <c r="A43" s="168">
        <v>12</v>
      </c>
      <c r="B43" s="171"/>
      <c r="C43" s="248" t="s">
        <v>134</v>
      </c>
      <c r="D43" s="115"/>
      <c r="E43" s="115">
        <v>1</v>
      </c>
      <c r="F43" s="115"/>
      <c r="G43" s="1"/>
      <c r="H43" s="1"/>
      <c r="I43" s="446"/>
      <c r="J43" s="447"/>
      <c r="K43" s="169"/>
      <c r="L43" s="169"/>
    </row>
    <row r="44" spans="1:12" s="175" customFormat="1" ht="12.75" x14ac:dyDescent="0.2">
      <c r="A44" s="172"/>
      <c r="B44" s="450" t="s">
        <v>13</v>
      </c>
      <c r="C44" s="451"/>
      <c r="D44" s="173">
        <f>SUM(D32:D39)</f>
        <v>1</v>
      </c>
      <c r="E44" s="173">
        <f>SUM(E32:E43)</f>
        <v>11</v>
      </c>
      <c r="F44" s="173">
        <f>SUM(F32:F39)</f>
        <v>0</v>
      </c>
      <c r="G44" s="173">
        <f>SUM(G32:G39)</f>
        <v>0</v>
      </c>
      <c r="H44" s="452">
        <f>+D44+E44+F44+G44</f>
        <v>12</v>
      </c>
      <c r="I44" s="452"/>
      <c r="J44" s="452"/>
      <c r="K44" s="174"/>
      <c r="L44" s="174"/>
    </row>
    <row r="45" spans="1:12" ht="54.75" customHeight="1" x14ac:dyDescent="0.2">
      <c r="A45" s="160"/>
      <c r="B45" s="453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454"/>
      <c r="D45" s="454"/>
      <c r="E45" s="454"/>
      <c r="F45" s="454"/>
      <c r="G45" s="454"/>
      <c r="H45" s="454"/>
      <c r="I45" s="454"/>
      <c r="J45" s="455"/>
    </row>
    <row r="46" spans="1:12" ht="12.75" x14ac:dyDescent="0.2">
      <c r="B46" s="456" t="s">
        <v>14</v>
      </c>
      <c r="C46" s="456"/>
      <c r="D46" s="456"/>
      <c r="E46" s="456"/>
      <c r="F46" s="456"/>
      <c r="G46" s="456"/>
      <c r="H46" s="456"/>
      <c r="I46" s="176">
        <v>0.05</v>
      </c>
      <c r="J46" s="162">
        <f>(D52+G52)*I46/H52</f>
        <v>0.05</v>
      </c>
    </row>
    <row r="47" spans="1:12" ht="12.75" x14ac:dyDescent="0.2">
      <c r="B47" s="177"/>
      <c r="C47" s="145"/>
      <c r="D47" s="146" t="s">
        <v>0</v>
      </c>
      <c r="E47" s="146" t="s">
        <v>1</v>
      </c>
      <c r="F47" s="146" t="s">
        <v>2</v>
      </c>
      <c r="G47" s="146" t="s">
        <v>7</v>
      </c>
      <c r="H47" s="457" t="s">
        <v>8</v>
      </c>
      <c r="I47" s="458"/>
      <c r="J47" s="459"/>
    </row>
    <row r="48" spans="1:12" ht="38.25" x14ac:dyDescent="0.2">
      <c r="A48" s="138">
        <v>1</v>
      </c>
      <c r="B48" s="177"/>
      <c r="C48" s="129" t="s">
        <v>98</v>
      </c>
      <c r="D48" s="178">
        <v>1</v>
      </c>
      <c r="E48" s="178"/>
      <c r="F48" s="178"/>
      <c r="G48" s="178"/>
      <c r="H48" s="315" t="s">
        <v>189</v>
      </c>
      <c r="I48" s="316"/>
      <c r="J48" s="317"/>
    </row>
    <row r="49" spans="1:12" ht="25.5" x14ac:dyDescent="0.2">
      <c r="A49" s="138">
        <v>2</v>
      </c>
      <c r="B49" s="179"/>
      <c r="C49" s="130" t="s">
        <v>99</v>
      </c>
      <c r="D49" s="178">
        <v>1</v>
      </c>
      <c r="E49" s="178"/>
      <c r="F49" s="178"/>
      <c r="G49" s="178"/>
      <c r="H49" s="315" t="s">
        <v>190</v>
      </c>
      <c r="I49" s="316"/>
      <c r="J49" s="317"/>
    </row>
    <row r="50" spans="1:12" ht="38.25" x14ac:dyDescent="0.2">
      <c r="A50" s="138">
        <v>3</v>
      </c>
      <c r="B50" s="179"/>
      <c r="C50" s="130" t="s">
        <v>100</v>
      </c>
      <c r="D50" s="178">
        <v>1</v>
      </c>
      <c r="E50" s="178"/>
      <c r="F50" s="178"/>
      <c r="G50" s="178"/>
      <c r="H50" s="315" t="s">
        <v>154</v>
      </c>
      <c r="I50" s="316"/>
      <c r="J50" s="317"/>
    </row>
    <row r="51" spans="1:12" ht="38.25" x14ac:dyDescent="0.2">
      <c r="A51" s="138">
        <v>4</v>
      </c>
      <c r="B51" s="179"/>
      <c r="C51" s="130" t="s">
        <v>101</v>
      </c>
      <c r="D51" s="178">
        <v>1</v>
      </c>
      <c r="E51" s="178"/>
      <c r="F51" s="178"/>
      <c r="G51" s="178"/>
      <c r="H51" s="315" t="s">
        <v>155</v>
      </c>
      <c r="I51" s="316"/>
      <c r="J51" s="317"/>
    </row>
    <row r="52" spans="1:12" s="183" customFormat="1" ht="12.75" x14ac:dyDescent="0.25">
      <c r="A52" s="180"/>
      <c r="B52" s="419" t="s">
        <v>48</v>
      </c>
      <c r="C52" s="419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463">
        <f>SUM(D52:G52)</f>
        <v>4</v>
      </c>
      <c r="I52" s="464"/>
      <c r="J52" s="465"/>
      <c r="K52" s="182"/>
      <c r="L52" s="182"/>
    </row>
    <row r="53" spans="1:12" ht="50.25" customHeight="1" x14ac:dyDescent="0.2">
      <c r="B53" s="309" t="str">
        <f>+' SALUD VISU LCH IPS'!B54:J54</f>
        <v xml:space="preserve">se realiza captacion integral en la demanda inducida a toda la poblacion enviada por la EAPB por medio telefonico </v>
      </c>
      <c r="C53" s="310"/>
      <c r="D53" s="310"/>
      <c r="E53" s="310"/>
      <c r="F53" s="310"/>
      <c r="G53" s="310"/>
      <c r="H53" s="310"/>
      <c r="I53" s="310"/>
      <c r="J53" s="311"/>
    </row>
    <row r="54" spans="1:12" ht="12.75" x14ac:dyDescent="0.2">
      <c r="A54" s="138">
        <v>1</v>
      </c>
      <c r="B54" s="402" t="s">
        <v>49</v>
      </c>
      <c r="C54" s="403"/>
      <c r="D54" s="403"/>
      <c r="E54" s="403"/>
      <c r="F54" s="403"/>
      <c r="G54" s="403"/>
      <c r="H54" s="403"/>
      <c r="I54" s="184">
        <v>0.05</v>
      </c>
      <c r="J54" s="185">
        <f>(D70+F70)*I54/H70</f>
        <v>0.05</v>
      </c>
    </row>
    <row r="55" spans="1:12" ht="12.75" x14ac:dyDescent="0.2">
      <c r="B55" s="186"/>
      <c r="C55" s="187" t="s">
        <v>15</v>
      </c>
      <c r="D55" s="460" t="s">
        <v>16</v>
      </c>
      <c r="E55" s="461"/>
      <c r="F55" s="461"/>
      <c r="G55" s="462"/>
      <c r="H55" s="187" t="s">
        <v>50</v>
      </c>
      <c r="I55" s="188" t="s">
        <v>12</v>
      </c>
      <c r="J55" s="189"/>
    </row>
    <row r="56" spans="1:12" ht="12.75" x14ac:dyDescent="0.2">
      <c r="B56" s="190">
        <v>1</v>
      </c>
      <c r="C56" s="71" t="s">
        <v>161</v>
      </c>
      <c r="D56" s="435" t="s">
        <v>162</v>
      </c>
      <c r="E56" s="435"/>
      <c r="F56" s="435"/>
      <c r="G56" s="435"/>
      <c r="H56" s="258">
        <v>104</v>
      </c>
      <c r="I56" s="436">
        <f t="shared" ref="I56:I65" si="0">+H56/$H$68</f>
        <v>0.3443708609271523</v>
      </c>
      <c r="J56" s="436"/>
      <c r="K56" s="72"/>
    </row>
    <row r="57" spans="1:12" ht="24" x14ac:dyDescent="0.2">
      <c r="B57" s="190">
        <v>2</v>
      </c>
      <c r="C57" s="71" t="s">
        <v>163</v>
      </c>
      <c r="D57" s="435" t="s">
        <v>164</v>
      </c>
      <c r="E57" s="435"/>
      <c r="F57" s="435"/>
      <c r="G57" s="435"/>
      <c r="H57" s="258">
        <v>85</v>
      </c>
      <c r="I57" s="436">
        <f t="shared" si="0"/>
        <v>0.2814569536423841</v>
      </c>
      <c r="J57" s="436"/>
    </row>
    <row r="58" spans="1:12" ht="12.75" x14ac:dyDescent="0.2">
      <c r="B58" s="190">
        <v>3</v>
      </c>
      <c r="C58" s="71" t="s">
        <v>191</v>
      </c>
      <c r="D58" s="435" t="s">
        <v>160</v>
      </c>
      <c r="E58" s="435"/>
      <c r="F58" s="435"/>
      <c r="G58" s="435"/>
      <c r="H58" s="258">
        <v>40</v>
      </c>
      <c r="I58" s="436">
        <f t="shared" si="0"/>
        <v>0.13245033112582782</v>
      </c>
      <c r="J58" s="436"/>
    </row>
    <row r="59" spans="1:12" ht="24" x14ac:dyDescent="0.2">
      <c r="B59" s="190">
        <v>4</v>
      </c>
      <c r="C59" s="71" t="s">
        <v>192</v>
      </c>
      <c r="D59" s="435" t="s">
        <v>193</v>
      </c>
      <c r="E59" s="435"/>
      <c r="F59" s="435"/>
      <c r="G59" s="435"/>
      <c r="H59" s="258">
        <v>36</v>
      </c>
      <c r="I59" s="436">
        <f t="shared" si="0"/>
        <v>0.11920529801324503</v>
      </c>
      <c r="J59" s="436"/>
    </row>
    <row r="60" spans="1:12" ht="24" x14ac:dyDescent="0.2">
      <c r="B60" s="190">
        <v>5</v>
      </c>
      <c r="C60" s="71" t="s">
        <v>165</v>
      </c>
      <c r="D60" s="435" t="s">
        <v>166</v>
      </c>
      <c r="E60" s="435"/>
      <c r="F60" s="435"/>
      <c r="G60" s="435"/>
      <c r="H60" s="258">
        <v>13</v>
      </c>
      <c r="I60" s="436">
        <f t="shared" si="0"/>
        <v>4.3046357615894038E-2</v>
      </c>
      <c r="J60" s="436"/>
    </row>
    <row r="61" spans="1:12" ht="24" x14ac:dyDescent="0.2">
      <c r="B61" s="190">
        <v>6</v>
      </c>
      <c r="C61" s="71" t="s">
        <v>194</v>
      </c>
      <c r="D61" s="435" t="s">
        <v>195</v>
      </c>
      <c r="E61" s="435"/>
      <c r="F61" s="435"/>
      <c r="G61" s="435"/>
      <c r="H61" s="258">
        <v>6</v>
      </c>
      <c r="I61" s="436">
        <f t="shared" si="0"/>
        <v>1.9867549668874173E-2</v>
      </c>
      <c r="J61" s="436"/>
    </row>
    <row r="62" spans="1:12" ht="12.75" x14ac:dyDescent="0.2">
      <c r="B62" s="190">
        <v>7</v>
      </c>
      <c r="C62" s="71" t="s">
        <v>196</v>
      </c>
      <c r="D62" s="435" t="s">
        <v>197</v>
      </c>
      <c r="E62" s="435"/>
      <c r="F62" s="435"/>
      <c r="G62" s="435"/>
      <c r="H62" s="258">
        <v>5</v>
      </c>
      <c r="I62" s="436">
        <f t="shared" si="0"/>
        <v>1.6556291390728478E-2</v>
      </c>
      <c r="J62" s="436"/>
    </row>
    <row r="63" spans="1:12" ht="12.75" x14ac:dyDescent="0.2">
      <c r="B63" s="190">
        <v>8</v>
      </c>
      <c r="C63" s="71" t="s">
        <v>198</v>
      </c>
      <c r="D63" s="435" t="s">
        <v>199</v>
      </c>
      <c r="E63" s="435"/>
      <c r="F63" s="435"/>
      <c r="G63" s="435"/>
      <c r="H63" s="258">
        <v>5</v>
      </c>
      <c r="I63" s="436">
        <f t="shared" si="0"/>
        <v>1.6556291390728478E-2</v>
      </c>
      <c r="J63" s="436"/>
    </row>
    <row r="64" spans="1:12" ht="24" x14ac:dyDescent="0.2">
      <c r="B64" s="192">
        <v>9</v>
      </c>
      <c r="C64" s="71" t="s">
        <v>200</v>
      </c>
      <c r="D64" s="435" t="s">
        <v>201</v>
      </c>
      <c r="E64" s="435"/>
      <c r="F64" s="435"/>
      <c r="G64" s="435"/>
      <c r="H64" s="258">
        <v>4</v>
      </c>
      <c r="I64" s="436">
        <f t="shared" si="0"/>
        <v>1.3245033112582781E-2</v>
      </c>
      <c r="J64" s="436"/>
    </row>
    <row r="65" spans="1:12" ht="12.75" x14ac:dyDescent="0.2">
      <c r="B65" s="192">
        <v>10</v>
      </c>
      <c r="C65" s="71" t="s">
        <v>202</v>
      </c>
      <c r="D65" s="435" t="s">
        <v>203</v>
      </c>
      <c r="E65" s="435"/>
      <c r="F65" s="435"/>
      <c r="G65" s="435"/>
      <c r="H65" s="258">
        <v>4</v>
      </c>
      <c r="I65" s="436">
        <f t="shared" si="0"/>
        <v>1.3245033112582781E-2</v>
      </c>
      <c r="J65" s="436"/>
    </row>
    <row r="66" spans="1:12" s="2" customFormat="1" ht="12.75" x14ac:dyDescent="0.2">
      <c r="A66" s="37"/>
      <c r="B66" s="3"/>
      <c r="C66" s="434" t="s">
        <v>17</v>
      </c>
      <c r="D66" s="434"/>
      <c r="E66" s="434"/>
      <c r="F66" s="434"/>
      <c r="G66" s="434"/>
      <c r="H66" s="423">
        <f>SUM(H56:H65)</f>
        <v>302</v>
      </c>
      <c r="I66" s="424"/>
      <c r="J66" s="193">
        <f>+H68/$H$68</f>
        <v>1</v>
      </c>
      <c r="K66" s="77"/>
      <c r="L66" s="77"/>
    </row>
    <row r="67" spans="1:12" s="2" customFormat="1" ht="12.75" x14ac:dyDescent="0.2">
      <c r="A67" s="37"/>
      <c r="B67" s="3"/>
      <c r="C67" s="434" t="s">
        <v>18</v>
      </c>
      <c r="D67" s="434"/>
      <c r="E67" s="434"/>
      <c r="F67" s="434"/>
      <c r="G67" s="434"/>
      <c r="H67" s="423"/>
      <c r="I67" s="424"/>
      <c r="J67" s="193">
        <f>+H67/$H$56</f>
        <v>0</v>
      </c>
      <c r="K67" s="77"/>
      <c r="L67" s="77"/>
    </row>
    <row r="68" spans="1:12" s="2" customFormat="1" ht="12.75" x14ac:dyDescent="0.2">
      <c r="A68" s="37"/>
      <c r="B68" s="4"/>
      <c r="C68" s="420" t="s">
        <v>3</v>
      </c>
      <c r="D68" s="421"/>
      <c r="E68" s="421"/>
      <c r="F68" s="421"/>
      <c r="G68" s="422"/>
      <c r="H68" s="423">
        <f>+H66+H67</f>
        <v>302</v>
      </c>
      <c r="I68" s="424"/>
      <c r="J68" s="193">
        <f>+H68/$H$56</f>
        <v>2.9038461538461537</v>
      </c>
      <c r="K68" s="77"/>
      <c r="L68" s="77"/>
    </row>
    <row r="69" spans="1:12" ht="12.75" x14ac:dyDescent="0.2">
      <c r="B69" s="425" t="s">
        <v>51</v>
      </c>
      <c r="C69" s="426"/>
      <c r="D69" s="194" t="s">
        <v>0</v>
      </c>
      <c r="E69" s="194" t="s">
        <v>1</v>
      </c>
      <c r="F69" s="194" t="s">
        <v>2</v>
      </c>
      <c r="G69" s="194" t="s">
        <v>7</v>
      </c>
      <c r="H69" s="195"/>
      <c r="I69" s="196"/>
      <c r="J69" s="197"/>
    </row>
    <row r="70" spans="1:12" s="175" customFormat="1" ht="12.75" x14ac:dyDescent="0.2">
      <c r="A70" s="172"/>
      <c r="B70" s="427"/>
      <c r="C70" s="428"/>
      <c r="D70" s="198">
        <v>1</v>
      </c>
      <c r="E70" s="198"/>
      <c r="F70" s="198"/>
      <c r="G70" s="198"/>
      <c r="H70" s="429">
        <f>+D70+E70+F70+G70</f>
        <v>1</v>
      </c>
      <c r="I70" s="429"/>
      <c r="J70" s="429"/>
      <c r="K70" s="174"/>
      <c r="L70" s="174"/>
    </row>
    <row r="71" spans="1:12" s="175" customFormat="1" ht="41.25" customHeight="1" x14ac:dyDescent="0.2">
      <c r="A71" s="172"/>
      <c r="B71" s="430" t="s">
        <v>52</v>
      </c>
      <c r="C71" s="431"/>
      <c r="D71" s="431"/>
      <c r="E71" s="431"/>
      <c r="F71" s="431"/>
      <c r="G71" s="431"/>
      <c r="H71" s="431"/>
      <c r="I71" s="431"/>
      <c r="J71" s="432"/>
      <c r="K71" s="174"/>
      <c r="L71" s="174"/>
    </row>
    <row r="72" spans="1:12" ht="52.5" customHeight="1" x14ac:dyDescent="0.2">
      <c r="B72" s="328" t="s">
        <v>233</v>
      </c>
      <c r="C72" s="329"/>
      <c r="D72" s="329"/>
      <c r="E72" s="329"/>
      <c r="F72" s="329"/>
      <c r="G72" s="329"/>
      <c r="H72" s="329"/>
      <c r="I72" s="329"/>
      <c r="J72" s="330"/>
    </row>
    <row r="73" spans="1:12" ht="12.75" x14ac:dyDescent="0.2">
      <c r="B73" s="483" t="s">
        <v>53</v>
      </c>
      <c r="C73" s="483"/>
      <c r="D73" s="483"/>
      <c r="E73" s="483"/>
      <c r="F73" s="483"/>
      <c r="G73" s="483"/>
      <c r="H73" s="483"/>
      <c r="I73" s="199">
        <v>0.1</v>
      </c>
      <c r="J73" s="199">
        <f>(D82+F82)*I73/H82</f>
        <v>0.1</v>
      </c>
    </row>
    <row r="74" spans="1:12" ht="12.75" x14ac:dyDescent="0.2">
      <c r="B74" s="200"/>
      <c r="C74" s="200" t="s">
        <v>54</v>
      </c>
      <c r="D74" s="201" t="s">
        <v>0</v>
      </c>
      <c r="E74" s="201" t="s">
        <v>1</v>
      </c>
      <c r="F74" s="201" t="s">
        <v>2</v>
      </c>
      <c r="G74" s="201" t="s">
        <v>7</v>
      </c>
      <c r="H74" s="484" t="s">
        <v>81</v>
      </c>
      <c r="I74" s="485"/>
      <c r="J74" s="486"/>
    </row>
    <row r="75" spans="1:12" ht="12.75" x14ac:dyDescent="0.2">
      <c r="A75" s="138">
        <v>1</v>
      </c>
      <c r="B75" s="200"/>
      <c r="C75" s="126" t="s">
        <v>19</v>
      </c>
      <c r="D75" s="106">
        <v>1</v>
      </c>
      <c r="E75" s="107"/>
      <c r="F75" s="107"/>
      <c r="G75" s="107"/>
      <c r="H75" s="345" t="s">
        <v>167</v>
      </c>
      <c r="I75" s="345"/>
      <c r="J75" s="345"/>
    </row>
    <row r="76" spans="1:12" ht="12.75" x14ac:dyDescent="0.2">
      <c r="A76" s="138">
        <v>2</v>
      </c>
      <c r="B76" s="200"/>
      <c r="C76" s="127" t="s">
        <v>20</v>
      </c>
      <c r="D76" s="108">
        <v>1</v>
      </c>
      <c r="E76" s="107"/>
      <c r="F76" s="109"/>
      <c r="G76" s="109"/>
      <c r="H76" s="332" t="s">
        <v>204</v>
      </c>
      <c r="I76" s="332"/>
      <c r="J76" s="332"/>
    </row>
    <row r="77" spans="1:12" ht="12.75" x14ac:dyDescent="0.2">
      <c r="A77" s="138">
        <v>3</v>
      </c>
      <c r="B77" s="200"/>
      <c r="C77" s="128" t="s">
        <v>21</v>
      </c>
      <c r="D77" s="108">
        <v>1</v>
      </c>
      <c r="E77" s="107"/>
      <c r="F77" s="109"/>
      <c r="G77" s="109"/>
      <c r="H77" s="417"/>
      <c r="I77" s="417"/>
      <c r="J77" s="417"/>
    </row>
    <row r="78" spans="1:12" ht="12.75" x14ac:dyDescent="0.2">
      <c r="A78" s="138">
        <v>4</v>
      </c>
      <c r="B78" s="200"/>
      <c r="C78" s="127" t="s">
        <v>22</v>
      </c>
      <c r="D78" s="108">
        <v>1</v>
      </c>
      <c r="E78" s="107"/>
      <c r="F78" s="109"/>
      <c r="G78" s="109"/>
      <c r="H78" s="417"/>
      <c r="I78" s="417"/>
      <c r="J78" s="417"/>
    </row>
    <row r="79" spans="1:12" ht="12.75" x14ac:dyDescent="0.2">
      <c r="A79" s="138">
        <v>5</v>
      </c>
      <c r="B79" s="418"/>
      <c r="C79" s="128" t="s">
        <v>23</v>
      </c>
      <c r="D79" s="103">
        <v>1</v>
      </c>
      <c r="E79" s="107"/>
      <c r="F79" s="109"/>
      <c r="G79" s="109"/>
      <c r="H79" s="417"/>
      <c r="I79" s="417"/>
      <c r="J79" s="417"/>
    </row>
    <row r="80" spans="1:12" ht="12.75" x14ac:dyDescent="0.2">
      <c r="A80" s="138">
        <v>6</v>
      </c>
      <c r="B80" s="418"/>
      <c r="C80" s="127" t="s">
        <v>24</v>
      </c>
      <c r="D80" s="202">
        <v>1</v>
      </c>
      <c r="E80" s="107"/>
      <c r="F80" s="109"/>
      <c r="G80" s="109"/>
      <c r="H80" s="417"/>
      <c r="I80" s="417"/>
      <c r="J80" s="417"/>
    </row>
    <row r="81" spans="1:12" ht="12.75" x14ac:dyDescent="0.2">
      <c r="A81" s="138">
        <v>7</v>
      </c>
      <c r="B81" s="418"/>
      <c r="C81" s="128" t="s">
        <v>25</v>
      </c>
      <c r="D81" s="202">
        <v>1</v>
      </c>
      <c r="E81" s="107"/>
      <c r="F81" s="109"/>
      <c r="G81" s="109"/>
      <c r="H81" s="417"/>
      <c r="I81" s="417"/>
      <c r="J81" s="417"/>
    </row>
    <row r="82" spans="1:12" s="183" customFormat="1" ht="12.75" x14ac:dyDescent="0.25">
      <c r="A82" s="180"/>
      <c r="B82" s="419" t="s">
        <v>55</v>
      </c>
      <c r="C82" s="419"/>
      <c r="D82" s="203">
        <f>SUM(D75:D81)</f>
        <v>7</v>
      </c>
      <c r="E82" s="259">
        <f>SUM(E75:E81)</f>
        <v>0</v>
      </c>
      <c r="F82" s="203">
        <f t="shared" ref="F82:G82" si="1">SUM(F75:F81)</f>
        <v>0</v>
      </c>
      <c r="G82" s="203">
        <f t="shared" si="1"/>
        <v>0</v>
      </c>
      <c r="H82" s="433">
        <f>SUM(D82:G82)</f>
        <v>7</v>
      </c>
      <c r="I82" s="433"/>
      <c r="J82" s="433"/>
      <c r="K82" s="182"/>
      <c r="L82" s="182"/>
    </row>
    <row r="83" spans="1:12" ht="21.75" customHeight="1" x14ac:dyDescent="0.2">
      <c r="B83" s="480" t="s">
        <v>26</v>
      </c>
      <c r="C83" s="481"/>
      <c r="D83" s="481"/>
      <c r="E83" s="481"/>
      <c r="F83" s="481"/>
      <c r="G83" s="481"/>
      <c r="H83" s="481"/>
      <c r="I83" s="481"/>
      <c r="J83" s="482"/>
    </row>
    <row r="84" spans="1:12" ht="60" customHeight="1" x14ac:dyDescent="0.2">
      <c r="B84" s="328" t="str">
        <f>+' SALUD VISU LCH IPS'!B85:J85</f>
        <v xml:space="preserve">TODOS LOS USUARIOS DEBEN ESTAR AFILIADOS A LA EPS QUE CONTRATA </v>
      </c>
      <c r="C84" s="329"/>
      <c r="D84" s="329"/>
      <c r="E84" s="329"/>
      <c r="F84" s="329"/>
      <c r="G84" s="329"/>
      <c r="H84" s="329"/>
      <c r="I84" s="329"/>
      <c r="J84" s="330"/>
    </row>
    <row r="85" spans="1:12" ht="12.75" x14ac:dyDescent="0.2">
      <c r="B85" s="266" t="s">
        <v>27</v>
      </c>
      <c r="C85" s="266"/>
      <c r="D85" s="266"/>
      <c r="E85" s="266"/>
      <c r="F85" s="266"/>
      <c r="G85" s="266"/>
      <c r="H85" s="266"/>
      <c r="I85" s="204">
        <v>0.1</v>
      </c>
      <c r="J85" s="204">
        <f>(D91+F91)*I85/H91</f>
        <v>2.5000000000000001E-2</v>
      </c>
    </row>
    <row r="86" spans="1:12" ht="12.75" x14ac:dyDescent="0.2">
      <c r="B86" s="177"/>
      <c r="C86" s="145"/>
      <c r="D86" s="146" t="s">
        <v>0</v>
      </c>
      <c r="E86" s="146" t="s">
        <v>1</v>
      </c>
      <c r="F86" s="146" t="s">
        <v>2</v>
      </c>
      <c r="G86" s="146" t="s">
        <v>7</v>
      </c>
      <c r="H86" s="205" t="s">
        <v>8</v>
      </c>
      <c r="I86" s="148"/>
      <c r="J86" s="149"/>
    </row>
    <row r="87" spans="1:12" ht="25.5" x14ac:dyDescent="0.2">
      <c r="A87" s="138">
        <v>1</v>
      </c>
      <c r="B87" s="177"/>
      <c r="C87" s="80" t="s">
        <v>82</v>
      </c>
      <c r="D87" s="89"/>
      <c r="E87" s="89">
        <v>1</v>
      </c>
      <c r="F87" s="119"/>
      <c r="G87" s="119"/>
      <c r="H87" s="354" t="s">
        <v>168</v>
      </c>
      <c r="I87" s="355"/>
      <c r="J87" s="356"/>
      <c r="K87" s="113"/>
    </row>
    <row r="88" spans="1:12" ht="25.5" customHeight="1" x14ac:dyDescent="0.2">
      <c r="A88" s="138">
        <v>2</v>
      </c>
      <c r="B88" s="177"/>
      <c r="C88" s="80" t="s">
        <v>102</v>
      </c>
      <c r="D88" s="89"/>
      <c r="E88" s="89">
        <v>1</v>
      </c>
      <c r="F88" s="119"/>
      <c r="G88" s="119"/>
      <c r="H88" s="354" t="s">
        <v>234</v>
      </c>
      <c r="I88" s="355"/>
      <c r="J88" s="356"/>
    </row>
    <row r="89" spans="1:12" ht="38.25" x14ac:dyDescent="0.2">
      <c r="A89" s="138">
        <v>3</v>
      </c>
      <c r="B89" s="177"/>
      <c r="C89" s="118" t="s">
        <v>83</v>
      </c>
      <c r="D89" s="89">
        <v>1</v>
      </c>
      <c r="E89" s="89"/>
      <c r="F89" s="119"/>
      <c r="G89" s="119"/>
      <c r="H89" s="354" t="s">
        <v>221</v>
      </c>
      <c r="I89" s="357"/>
      <c r="J89" s="358"/>
    </row>
    <row r="90" spans="1:12" ht="51" x14ac:dyDescent="0.2">
      <c r="A90" s="138">
        <v>4</v>
      </c>
      <c r="B90" s="206"/>
      <c r="C90" s="80" t="s">
        <v>103</v>
      </c>
      <c r="D90" s="89"/>
      <c r="E90" s="89">
        <v>1</v>
      </c>
      <c r="F90" s="119"/>
      <c r="G90" s="119"/>
      <c r="H90" s="354" t="s">
        <v>169</v>
      </c>
      <c r="I90" s="357"/>
      <c r="J90" s="358"/>
      <c r="K90" s="81">
        <v>1</v>
      </c>
    </row>
    <row r="91" spans="1:12" s="183" customFormat="1" ht="12.75" x14ac:dyDescent="0.25">
      <c r="A91" s="180"/>
      <c r="B91" s="413" t="s">
        <v>56</v>
      </c>
      <c r="C91" s="413"/>
      <c r="D91" s="207">
        <f>SUM(D87:D90)</f>
        <v>1</v>
      </c>
      <c r="E91" s="207">
        <f>SUM(E87:E90)</f>
        <v>3</v>
      </c>
      <c r="F91" s="207">
        <f>SUM(F87:F90)</f>
        <v>0</v>
      </c>
      <c r="G91" s="207">
        <f>SUM(G87:G90)</f>
        <v>0</v>
      </c>
      <c r="H91" s="413">
        <f>+D91+E91+F91+G91</f>
        <v>4</v>
      </c>
      <c r="I91" s="413"/>
      <c r="J91" s="413"/>
      <c r="K91" s="182"/>
      <c r="L91" s="182"/>
    </row>
    <row r="92" spans="1:12" ht="41.25" customHeight="1" x14ac:dyDescent="0.2">
      <c r="B92" s="414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415"/>
      <c r="D92" s="415"/>
      <c r="E92" s="415"/>
      <c r="F92" s="415"/>
      <c r="G92" s="415"/>
      <c r="H92" s="415"/>
      <c r="I92" s="415"/>
      <c r="J92" s="416"/>
    </row>
    <row r="93" spans="1:12" ht="12.75" x14ac:dyDescent="0.2">
      <c r="B93" s="410" t="s">
        <v>28</v>
      </c>
      <c r="C93" s="411"/>
      <c r="D93" s="411"/>
      <c r="E93" s="411"/>
      <c r="F93" s="411"/>
      <c r="G93" s="411"/>
      <c r="H93" s="411"/>
      <c r="I93" s="208">
        <v>0.1</v>
      </c>
      <c r="J93" s="209">
        <f>(D100+F100)*I93/H100</f>
        <v>0.1</v>
      </c>
    </row>
    <row r="94" spans="1:12" ht="12.75" x14ac:dyDescent="0.2">
      <c r="B94" s="448"/>
      <c r="C94" s="408" t="s">
        <v>29</v>
      </c>
      <c r="D94" s="408" t="s">
        <v>0</v>
      </c>
      <c r="E94" s="408" t="s">
        <v>1</v>
      </c>
      <c r="F94" s="408" t="s">
        <v>2</v>
      </c>
      <c r="G94" s="408" t="s">
        <v>7</v>
      </c>
      <c r="H94" s="410" t="s">
        <v>8</v>
      </c>
      <c r="I94" s="411"/>
      <c r="J94" s="412"/>
    </row>
    <row r="95" spans="1:12" ht="12.75" x14ac:dyDescent="0.2">
      <c r="B95" s="449"/>
      <c r="C95" s="409"/>
      <c r="D95" s="409"/>
      <c r="E95" s="409"/>
      <c r="F95" s="409"/>
      <c r="G95" s="409"/>
      <c r="H95" s="410"/>
      <c r="I95" s="411"/>
      <c r="J95" s="412"/>
    </row>
    <row r="96" spans="1:12" s="213" customFormat="1" ht="12.75" x14ac:dyDescent="0.25">
      <c r="A96" s="210">
        <v>1</v>
      </c>
      <c r="B96" s="449"/>
      <c r="C96" s="5" t="s">
        <v>64</v>
      </c>
      <c r="D96" s="211">
        <v>1</v>
      </c>
      <c r="E96" s="211"/>
      <c r="F96" s="211"/>
      <c r="G96" s="211"/>
      <c r="H96" s="272" t="s">
        <v>172</v>
      </c>
      <c r="I96" s="273"/>
      <c r="J96" s="274"/>
      <c r="K96" s="212"/>
      <c r="L96" s="212"/>
    </row>
    <row r="97" spans="1:12" s="213" customFormat="1" ht="12.75" x14ac:dyDescent="0.25">
      <c r="A97" s="210">
        <v>2</v>
      </c>
      <c r="B97" s="449"/>
      <c r="C97" s="5" t="s">
        <v>85</v>
      </c>
      <c r="D97" s="211">
        <v>1</v>
      </c>
      <c r="E97" s="211"/>
      <c r="F97" s="211"/>
      <c r="G97" s="211"/>
      <c r="H97" s="272" t="s">
        <v>170</v>
      </c>
      <c r="I97" s="273"/>
      <c r="J97" s="274"/>
      <c r="K97" s="212"/>
      <c r="L97" s="212"/>
    </row>
    <row r="98" spans="1:12" s="213" customFormat="1" ht="12.75" x14ac:dyDescent="0.25">
      <c r="A98" s="210">
        <v>3</v>
      </c>
      <c r="B98" s="449"/>
      <c r="C98" s="5" t="s">
        <v>86</v>
      </c>
      <c r="D98" s="211"/>
      <c r="E98" s="211"/>
      <c r="F98" s="211">
        <v>1</v>
      </c>
      <c r="G98" s="211"/>
      <c r="H98" s="272" t="s">
        <v>171</v>
      </c>
      <c r="I98" s="273"/>
      <c r="J98" s="274"/>
      <c r="K98" s="212"/>
      <c r="L98" s="212"/>
    </row>
    <row r="99" spans="1:12" s="213" customFormat="1" ht="12.75" x14ac:dyDescent="0.25">
      <c r="A99" s="210">
        <v>4</v>
      </c>
      <c r="B99" s="449"/>
      <c r="C99" s="5" t="s">
        <v>87</v>
      </c>
      <c r="D99" s="211">
        <v>1</v>
      </c>
      <c r="E99" s="211"/>
      <c r="F99" s="211"/>
      <c r="G99" s="211"/>
      <c r="H99" s="272" t="s">
        <v>172</v>
      </c>
      <c r="I99" s="273"/>
      <c r="J99" s="274"/>
      <c r="K99" s="212"/>
      <c r="L99" s="212"/>
    </row>
    <row r="100" spans="1:12" s="183" customFormat="1" ht="12.75" x14ac:dyDescent="0.25">
      <c r="A100" s="180"/>
      <c r="B100" s="394" t="s">
        <v>30</v>
      </c>
      <c r="C100" s="395"/>
      <c r="D100" s="207">
        <f>SUM(D96:D99)</f>
        <v>3</v>
      </c>
      <c r="E100" s="207">
        <f>SUM(E96:E99)</f>
        <v>0</v>
      </c>
      <c r="F100" s="207">
        <f>SUM(F96:F99)</f>
        <v>1</v>
      </c>
      <c r="G100" s="207">
        <f>SUM(G96:G99)</f>
        <v>0</v>
      </c>
      <c r="H100" s="396">
        <f>+D100+E100+F100+G100</f>
        <v>4</v>
      </c>
      <c r="I100" s="397"/>
      <c r="J100" s="398"/>
      <c r="K100" s="182"/>
      <c r="L100" s="182"/>
    </row>
    <row r="101" spans="1:12" ht="51.75" customHeight="1" x14ac:dyDescent="0.2">
      <c r="B101" s="375" t="str">
        <f>+' SALUD VISU LCH IPS'!B102:J102</f>
        <v xml:space="preserve">SE CUENTA CON ESPECIALISTA PROPIO DE PEDIATRIA Y OTORRINO </v>
      </c>
      <c r="C101" s="399"/>
      <c r="D101" s="399"/>
      <c r="E101" s="399"/>
      <c r="F101" s="399"/>
      <c r="G101" s="399"/>
      <c r="H101" s="399"/>
      <c r="I101" s="399"/>
      <c r="J101" s="400"/>
    </row>
    <row r="102" spans="1:12" ht="12.75" x14ac:dyDescent="0.2">
      <c r="B102" s="401" t="s">
        <v>31</v>
      </c>
      <c r="C102" s="401"/>
      <c r="D102" s="401"/>
      <c r="E102" s="401"/>
      <c r="F102" s="401"/>
      <c r="G102" s="401"/>
      <c r="H102" s="401"/>
      <c r="I102" s="214">
        <v>0.05</v>
      </c>
      <c r="J102" s="215">
        <f>(D108+F108)*I102/H108</f>
        <v>0</v>
      </c>
    </row>
    <row r="103" spans="1:12" ht="12.75" x14ac:dyDescent="0.2">
      <c r="B103" s="216"/>
      <c r="C103" s="217"/>
      <c r="D103" s="165" t="s">
        <v>0</v>
      </c>
      <c r="E103" s="165" t="s">
        <v>1</v>
      </c>
      <c r="F103" s="165" t="s">
        <v>2</v>
      </c>
      <c r="G103" s="165" t="s">
        <v>7</v>
      </c>
      <c r="H103" s="402" t="s">
        <v>8</v>
      </c>
      <c r="I103" s="403"/>
      <c r="J103" s="404"/>
    </row>
    <row r="104" spans="1:12" ht="38.25" x14ac:dyDescent="0.2">
      <c r="A104" s="138">
        <v>1</v>
      </c>
      <c r="B104" s="216"/>
      <c r="C104" s="218" t="s">
        <v>140</v>
      </c>
      <c r="D104" s="150"/>
      <c r="E104" s="219">
        <v>1</v>
      </c>
      <c r="F104" s="119"/>
      <c r="G104" s="119"/>
      <c r="H104" s="386" t="s">
        <v>222</v>
      </c>
      <c r="I104" s="386"/>
      <c r="J104" s="386"/>
    </row>
    <row r="105" spans="1:12" ht="51" x14ac:dyDescent="0.2">
      <c r="A105" s="138">
        <v>2</v>
      </c>
      <c r="B105" s="216"/>
      <c r="C105" s="218" t="s">
        <v>141</v>
      </c>
      <c r="D105" s="150"/>
      <c r="E105" s="219">
        <v>1</v>
      </c>
      <c r="F105" s="119"/>
      <c r="G105" s="119"/>
      <c r="H105" s="386" t="s">
        <v>223</v>
      </c>
      <c r="I105" s="386"/>
      <c r="J105" s="386"/>
    </row>
    <row r="106" spans="1:12" s="213" customFormat="1" ht="25.5" x14ac:dyDescent="0.2">
      <c r="A106" s="138">
        <v>3</v>
      </c>
      <c r="B106" s="220"/>
      <c r="C106" s="221" t="s">
        <v>136</v>
      </c>
      <c r="D106" s="222"/>
      <c r="E106" s="219">
        <v>1</v>
      </c>
      <c r="F106" s="222"/>
      <c r="G106" s="222"/>
      <c r="H106" s="387" t="s">
        <v>174</v>
      </c>
      <c r="I106" s="387"/>
      <c r="J106" s="387"/>
      <c r="K106" s="212"/>
      <c r="L106" s="212"/>
    </row>
    <row r="107" spans="1:12" ht="38.25" x14ac:dyDescent="0.2">
      <c r="A107" s="138">
        <v>4</v>
      </c>
      <c r="B107" s="223"/>
      <c r="C107" s="224" t="s">
        <v>135</v>
      </c>
      <c r="D107" s="119"/>
      <c r="E107" s="219">
        <v>1</v>
      </c>
      <c r="F107" s="119"/>
      <c r="G107" s="119"/>
      <c r="H107" s="386" t="s">
        <v>224</v>
      </c>
      <c r="I107" s="386"/>
      <c r="J107" s="386"/>
    </row>
    <row r="108" spans="1:12" s="183" customFormat="1" ht="12.75" x14ac:dyDescent="0.2">
      <c r="A108" s="225"/>
      <c r="B108" s="394" t="s">
        <v>32</v>
      </c>
      <c r="C108" s="395"/>
      <c r="D108" s="207">
        <f>SUM(D104:D107)</f>
        <v>0</v>
      </c>
      <c r="E108" s="207">
        <f>SUM(E104:E107)</f>
        <v>4</v>
      </c>
      <c r="F108" s="207">
        <f>SUM(F104:F107)</f>
        <v>0</v>
      </c>
      <c r="G108" s="207">
        <f>SUM(G104:G107)</f>
        <v>0</v>
      </c>
      <c r="H108" s="405">
        <f>+D108+E108+F108+G108</f>
        <v>4</v>
      </c>
      <c r="I108" s="406"/>
      <c r="J108" s="407"/>
      <c r="K108" s="182"/>
      <c r="L108" s="182"/>
    </row>
    <row r="109" spans="1:12" ht="12.75" x14ac:dyDescent="0.2">
      <c r="B109" s="309" t="str">
        <f>+' SALUD VISU LCH IPS'!B110:J110</f>
        <v>SE SUGIERE AJUSTAR INFORMACIÓN PARA POBLACION DISCAPACITADA ENLA IPS</v>
      </c>
      <c r="C109" s="399"/>
      <c r="D109" s="399"/>
      <c r="E109" s="399"/>
      <c r="F109" s="399"/>
      <c r="G109" s="399"/>
      <c r="H109" s="399"/>
      <c r="I109" s="399"/>
      <c r="J109" s="400"/>
    </row>
    <row r="110" spans="1:12" ht="12.75" x14ac:dyDescent="0.2">
      <c r="B110" s="401" t="s">
        <v>58</v>
      </c>
      <c r="C110" s="401"/>
      <c r="D110" s="401"/>
      <c r="E110" s="401"/>
      <c r="F110" s="401"/>
      <c r="G110" s="401"/>
      <c r="H110" s="401"/>
      <c r="I110" s="214">
        <v>0.1</v>
      </c>
      <c r="J110" s="215">
        <f>(D118+F118)*I110/H118</f>
        <v>8.3333333333333329E-2</v>
      </c>
    </row>
    <row r="111" spans="1:12" ht="12.75" x14ac:dyDescent="0.2">
      <c r="B111" s="216"/>
      <c r="C111" s="217"/>
      <c r="D111" s="165" t="s">
        <v>0</v>
      </c>
      <c r="E111" s="165" t="s">
        <v>1</v>
      </c>
      <c r="F111" s="165" t="s">
        <v>2</v>
      </c>
      <c r="G111" s="165" t="s">
        <v>7</v>
      </c>
      <c r="H111" s="402" t="s">
        <v>8</v>
      </c>
      <c r="I111" s="403"/>
      <c r="J111" s="404"/>
    </row>
    <row r="112" spans="1:12" s="213" customFormat="1" ht="25.5" x14ac:dyDescent="0.25">
      <c r="A112" s="210">
        <v>1</v>
      </c>
      <c r="B112" s="220"/>
      <c r="C112" s="226" t="s">
        <v>142</v>
      </c>
      <c r="D112" s="227"/>
      <c r="E112" s="227">
        <v>1</v>
      </c>
      <c r="F112" s="227"/>
      <c r="G112" s="227"/>
      <c r="H112" s="359" t="s">
        <v>226</v>
      </c>
      <c r="I112" s="360"/>
      <c r="J112" s="361"/>
      <c r="K112" s="212"/>
      <c r="L112" s="212"/>
    </row>
    <row r="113" spans="1:12" s="213" customFormat="1" ht="63.75" x14ac:dyDescent="0.25">
      <c r="A113" s="210">
        <v>2</v>
      </c>
      <c r="B113" s="220"/>
      <c r="C113" s="131" t="s">
        <v>143</v>
      </c>
      <c r="D113" s="228">
        <v>1</v>
      </c>
      <c r="E113" s="228"/>
      <c r="F113" s="228"/>
      <c r="G113" s="228"/>
      <c r="H113" s="359" t="s">
        <v>227</v>
      </c>
      <c r="I113" s="360"/>
      <c r="J113" s="361"/>
      <c r="K113" s="212"/>
      <c r="L113" s="212"/>
    </row>
    <row r="114" spans="1:12" s="213" customFormat="1" ht="38.25" x14ac:dyDescent="0.25">
      <c r="A114" s="210">
        <v>3</v>
      </c>
      <c r="B114" s="229"/>
      <c r="C114" s="230" t="s">
        <v>144</v>
      </c>
      <c r="D114" s="228">
        <v>1</v>
      </c>
      <c r="E114" s="228"/>
      <c r="F114" s="228"/>
      <c r="G114" s="228"/>
      <c r="H114" s="359" t="s">
        <v>227</v>
      </c>
      <c r="I114" s="360"/>
      <c r="J114" s="361"/>
      <c r="K114" s="212"/>
      <c r="L114" s="212"/>
    </row>
    <row r="115" spans="1:12" s="213" customFormat="1" ht="76.5" x14ac:dyDescent="0.25">
      <c r="A115" s="210">
        <v>4</v>
      </c>
      <c r="B115" s="229"/>
      <c r="C115" s="230" t="s">
        <v>145</v>
      </c>
      <c r="D115" s="228">
        <v>1</v>
      </c>
      <c r="E115" s="228"/>
      <c r="F115" s="228"/>
      <c r="G115" s="228"/>
      <c r="H115" s="359" t="s">
        <v>227</v>
      </c>
      <c r="I115" s="360"/>
      <c r="J115" s="361"/>
      <c r="K115" s="212"/>
      <c r="L115" s="212"/>
    </row>
    <row r="116" spans="1:12" s="213" customFormat="1" ht="39.75" customHeight="1" x14ac:dyDescent="0.25">
      <c r="A116" s="210">
        <v>5</v>
      </c>
      <c r="B116" s="229"/>
      <c r="C116" s="230" t="s">
        <v>146</v>
      </c>
      <c r="D116" s="228">
        <v>1</v>
      </c>
      <c r="E116" s="228"/>
      <c r="F116" s="228"/>
      <c r="G116" s="228"/>
      <c r="H116" s="359" t="s">
        <v>227</v>
      </c>
      <c r="I116" s="360"/>
      <c r="J116" s="361"/>
      <c r="K116" s="212"/>
      <c r="L116" s="212"/>
    </row>
    <row r="117" spans="1:12" s="213" customFormat="1" ht="25.5" x14ac:dyDescent="0.25">
      <c r="A117" s="210">
        <v>6</v>
      </c>
      <c r="B117" s="229"/>
      <c r="C117" s="230" t="s">
        <v>147</v>
      </c>
      <c r="D117" s="228">
        <v>1</v>
      </c>
      <c r="E117" s="228"/>
      <c r="F117" s="228"/>
      <c r="G117" s="228"/>
      <c r="H117" s="359" t="s">
        <v>227</v>
      </c>
      <c r="I117" s="360"/>
      <c r="J117" s="361"/>
      <c r="K117" s="212"/>
      <c r="L117" s="212"/>
    </row>
    <row r="118" spans="1:12" s="183" customFormat="1" ht="12.75" x14ac:dyDescent="0.25">
      <c r="A118" s="180"/>
      <c r="B118" s="394" t="s">
        <v>32</v>
      </c>
      <c r="C118" s="395"/>
      <c r="D118" s="207">
        <f>SUM(D112:D117)</f>
        <v>5</v>
      </c>
      <c r="E118" s="207">
        <f>SUM(E112:E116)</f>
        <v>1</v>
      </c>
      <c r="F118" s="207">
        <f>SUM(F112:F116)</f>
        <v>0</v>
      </c>
      <c r="G118" s="207">
        <f>SUM(G112:G116)</f>
        <v>0</v>
      </c>
      <c r="H118" s="405">
        <f>+D118+E118+F118+G118</f>
        <v>6</v>
      </c>
      <c r="I118" s="406"/>
      <c r="J118" s="407"/>
      <c r="K118" s="182"/>
      <c r="L118" s="182"/>
    </row>
    <row r="119" spans="1:12" ht="12.75" x14ac:dyDescent="0.2">
      <c r="B119" s="309" t="str">
        <f>+' SALUD VISU LCH IPS'!B120:J120</f>
        <v xml:space="preserve">SE REALIZA POR PARTE ADMINISTRATIVA SOCIALIZACION EN GENERAL, NO SE CUENTA CON CAPACITACION CONTINUADA </v>
      </c>
      <c r="C119" s="310"/>
      <c r="D119" s="310"/>
      <c r="E119" s="310"/>
      <c r="F119" s="310"/>
      <c r="G119" s="310"/>
      <c r="H119" s="310"/>
      <c r="I119" s="310"/>
      <c r="J119" s="311"/>
    </row>
    <row r="120" spans="1:12" ht="12.75" x14ac:dyDescent="0.2">
      <c r="B120" s="476" t="s">
        <v>33</v>
      </c>
      <c r="C120" s="477"/>
      <c r="D120" s="477"/>
      <c r="E120" s="477"/>
      <c r="F120" s="477"/>
      <c r="G120" s="477"/>
      <c r="H120" s="477"/>
      <c r="I120" s="477"/>
      <c r="J120" s="478"/>
    </row>
    <row r="121" spans="1:12" ht="12.75" x14ac:dyDescent="0.2">
      <c r="B121" s="231" t="str">
        <f>+' SALUD VISU LCH IPS'!B122</f>
        <v xml:space="preserve">Secretaria de  Salud Publica y Seguridad Social </v>
      </c>
      <c r="C121" s="232"/>
      <c r="D121" s="391" t="str">
        <f>+' SALUD VISU LCH IPS'!D122:J122</f>
        <v xml:space="preserve">Institución:  IPS PYP   </v>
      </c>
      <c r="E121" s="392"/>
      <c r="F121" s="392"/>
      <c r="G121" s="392"/>
      <c r="H121" s="392"/>
      <c r="I121" s="392"/>
      <c r="J121" s="393"/>
    </row>
    <row r="122" spans="1:12" ht="12.75" x14ac:dyDescent="0.2">
      <c r="B122" s="231" t="str">
        <f>+' SALUD VISU LCH IPS'!B123</f>
        <v>Nombre: GUSTAVO A GOMEZ M</v>
      </c>
      <c r="C122" s="232"/>
      <c r="D122" s="391" t="str">
        <f>+' SALUD VISU LCH IPS'!D123:J123</f>
        <v xml:space="preserve">Nombre:  </v>
      </c>
      <c r="E122" s="392"/>
      <c r="F122" s="392"/>
      <c r="G122" s="392"/>
      <c r="H122" s="392"/>
      <c r="I122" s="392"/>
      <c r="J122" s="393"/>
    </row>
    <row r="123" spans="1:12" ht="12.75" x14ac:dyDescent="0.2">
      <c r="B123" s="231" t="str">
        <f>+' SALUD VISU LCH IPS'!B124</f>
        <v>Cargo: REFERENTE SALUD VIS Y AUDI</v>
      </c>
      <c r="C123" s="232"/>
      <c r="D123" s="391" t="str">
        <f>+' SALUD VISU LCH IPS'!D124:J124</f>
        <v xml:space="preserve">Cargo: </v>
      </c>
      <c r="E123" s="392"/>
      <c r="F123" s="392"/>
      <c r="G123" s="392"/>
      <c r="H123" s="392"/>
      <c r="I123" s="392"/>
      <c r="J123" s="393"/>
    </row>
    <row r="124" spans="1:12" ht="12.75" x14ac:dyDescent="0.2">
      <c r="B124" s="231" t="str">
        <f>+' SALUD VISU LCH IPS'!B125</f>
        <v>Cedula: 9872356</v>
      </c>
      <c r="C124" s="233"/>
      <c r="D124" s="391" t="str">
        <f>+' SALUD VISU LCH IPS'!D125:J125</f>
        <v xml:space="preserve">Cedula:  </v>
      </c>
      <c r="E124" s="392"/>
      <c r="F124" s="392"/>
      <c r="G124" s="392"/>
      <c r="H124" s="392"/>
      <c r="I124" s="392"/>
      <c r="J124" s="393"/>
    </row>
    <row r="125" spans="1:12" ht="12.75" x14ac:dyDescent="0.2">
      <c r="B125" s="234"/>
      <c r="C125" s="473" t="s">
        <v>67</v>
      </c>
      <c r="D125" s="474"/>
      <c r="E125" s="474"/>
      <c r="F125" s="474"/>
      <c r="G125" s="474"/>
      <c r="H125" s="474"/>
      <c r="I125" s="474"/>
      <c r="J125" s="474"/>
      <c r="K125" s="475"/>
      <c r="L125" s="235"/>
    </row>
    <row r="126" spans="1:12" ht="12.75" x14ac:dyDescent="0.2">
      <c r="B126" s="236"/>
      <c r="C126" s="237" t="str">
        <f>+B7</f>
        <v>LISTA DE CHEQUEO SALUD AUDITIVA</v>
      </c>
      <c r="D126" s="237"/>
      <c r="E126" s="237"/>
      <c r="F126" s="237"/>
      <c r="G126" s="237"/>
      <c r="H126" s="238"/>
      <c r="I126" s="238"/>
      <c r="J126" s="238"/>
      <c r="K126" s="239"/>
      <c r="L126" s="239"/>
    </row>
    <row r="127" spans="1:12" ht="76.5" x14ac:dyDescent="0.2">
      <c r="C127" s="240" t="s">
        <v>60</v>
      </c>
      <c r="D127" s="241" t="s">
        <v>68</v>
      </c>
      <c r="E127" s="240" t="s">
        <v>69</v>
      </c>
      <c r="F127" s="240" t="s">
        <v>70</v>
      </c>
      <c r="G127" s="240" t="s">
        <v>0</v>
      </c>
      <c r="H127" s="240" t="s">
        <v>1</v>
      </c>
      <c r="I127" s="240" t="s">
        <v>2</v>
      </c>
      <c r="J127" s="240" t="s">
        <v>7</v>
      </c>
      <c r="K127" s="241" t="s">
        <v>61</v>
      </c>
      <c r="L127" s="241" t="s">
        <v>62</v>
      </c>
    </row>
    <row r="128" spans="1:12" ht="25.5" x14ac:dyDescent="0.2">
      <c r="C128" s="191" t="str">
        <f>+B17</f>
        <v>1. CAPACIDAD INSTALADA Y RED</v>
      </c>
      <c r="D128" s="258">
        <f>+A26</f>
        <v>8</v>
      </c>
      <c r="E128" s="243">
        <f>+I17</f>
        <v>0.2</v>
      </c>
      <c r="F128" s="243">
        <f>+J17</f>
        <v>0.2</v>
      </c>
      <c r="G128" s="258">
        <f>+D27</f>
        <v>8</v>
      </c>
      <c r="H128" s="258">
        <f>+E27</f>
        <v>0</v>
      </c>
      <c r="I128" s="258">
        <f>+F26</f>
        <v>0</v>
      </c>
      <c r="J128" s="258">
        <f>+G26</f>
        <v>0</v>
      </c>
      <c r="K128" s="244" t="str">
        <f>+B28</f>
        <v xml:space="preserve">todos los consultorios se cuencuentran habilitados con equipos para la antecion de los programas de salud visual y auditiva </v>
      </c>
      <c r="L128" s="71" t="s">
        <v>230</v>
      </c>
    </row>
    <row r="129" spans="3:15" ht="76.5" x14ac:dyDescent="0.2">
      <c r="C129" s="191" t="str">
        <f>+B29</f>
        <v xml:space="preserve">2. COBERTURAS  DT, PE E INDICADORES PROPIOS DEL PROGRAMA </v>
      </c>
      <c r="D129" s="242">
        <f>+A43</f>
        <v>12</v>
      </c>
      <c r="E129" s="243">
        <f>+I29</f>
        <v>0.25</v>
      </c>
      <c r="F129" s="243">
        <f>+J29</f>
        <v>2.0833333333333332E-2</v>
      </c>
      <c r="G129" s="258">
        <f>+D44</f>
        <v>1</v>
      </c>
      <c r="H129" s="258">
        <f>+E44</f>
        <v>11</v>
      </c>
      <c r="I129" s="258">
        <f>+F44</f>
        <v>0</v>
      </c>
      <c r="J129" s="258">
        <f>+G44</f>
        <v>0</v>
      </c>
      <c r="K129" s="244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71" t="s">
        <v>229</v>
      </c>
    </row>
    <row r="130" spans="3:15" ht="25.5" x14ac:dyDescent="0.2">
      <c r="C130" s="191" t="str">
        <f>+B46</f>
        <v>3. DEMANDA INDUCIDA</v>
      </c>
      <c r="D130" s="242">
        <f>+A51</f>
        <v>4</v>
      </c>
      <c r="E130" s="243">
        <v>0.05</v>
      </c>
      <c r="F130" s="243">
        <f>+J46</f>
        <v>0.05</v>
      </c>
      <c r="G130" s="258">
        <f>+D52</f>
        <v>4</v>
      </c>
      <c r="H130" s="258">
        <f>+E52</f>
        <v>0</v>
      </c>
      <c r="I130" s="258">
        <f>+F52</f>
        <v>0</v>
      </c>
      <c r="J130" s="258">
        <f>+G52</f>
        <v>0</v>
      </c>
      <c r="K130" s="244" t="str">
        <f>+B53</f>
        <v xml:space="preserve">se realiza captacion integral en la demanda inducida a toda la poblacion enviada por la EAPB por medio telefonico </v>
      </c>
      <c r="L130" s="71" t="s">
        <v>230</v>
      </c>
    </row>
    <row r="131" spans="3:15" ht="38.25" x14ac:dyDescent="0.2">
      <c r="C131" s="191" t="str">
        <f>+B54</f>
        <v xml:space="preserve">4.CARACTERIZACIÓN POBLACIONAL </v>
      </c>
      <c r="D131" s="242">
        <f>+A54</f>
        <v>1</v>
      </c>
      <c r="E131" s="243">
        <f>+I54</f>
        <v>0.05</v>
      </c>
      <c r="F131" s="243">
        <f>+J54</f>
        <v>0.05</v>
      </c>
      <c r="G131" s="258">
        <f>+D70</f>
        <v>1</v>
      </c>
      <c r="H131" s="258">
        <f>+E70</f>
        <v>0</v>
      </c>
      <c r="I131" s="258">
        <f>+F70</f>
        <v>0</v>
      </c>
      <c r="J131" s="258">
        <f>+G70</f>
        <v>0</v>
      </c>
      <c r="K131" s="244" t="str">
        <f>+B72</f>
        <v>Se idetnifica el diagnostico de hipoacusia neurosensorial bilateral como principal causa de morbilidad en la IPS con un porcentaje del 34%</v>
      </c>
      <c r="L131" s="71" t="s">
        <v>230</v>
      </c>
    </row>
    <row r="132" spans="3:15" ht="25.5" x14ac:dyDescent="0.2">
      <c r="C132" s="191" t="str">
        <f>+B73</f>
        <v xml:space="preserve">5.   ATENCION A POBLACIONES CON ENFOQUE DIFERENCIAL </v>
      </c>
      <c r="D132" s="242">
        <f>+A81</f>
        <v>7</v>
      </c>
      <c r="E132" s="243">
        <f>+I73</f>
        <v>0.1</v>
      </c>
      <c r="F132" s="243">
        <f>+J73</f>
        <v>0.1</v>
      </c>
      <c r="G132" s="258">
        <f>+D82</f>
        <v>7</v>
      </c>
      <c r="H132" s="258">
        <f>+E82</f>
        <v>0</v>
      </c>
      <c r="I132" s="258">
        <f>+F82</f>
        <v>0</v>
      </c>
      <c r="J132" s="258">
        <f>+G82</f>
        <v>0</v>
      </c>
      <c r="K132" s="244" t="str">
        <f>+B84</f>
        <v xml:space="preserve">TODOS LOS USUARIOS DEBEN ESTAR AFILIADOS A LA EPS QUE CONTRATA </v>
      </c>
      <c r="L132" s="261" t="s">
        <v>230</v>
      </c>
    </row>
    <row r="133" spans="3:15" ht="38.25" x14ac:dyDescent="0.2">
      <c r="C133" s="191" t="str">
        <f>+B85</f>
        <v>6. ACCESIBILIDAD</v>
      </c>
      <c r="D133" s="242">
        <f>+A90</f>
        <v>4</v>
      </c>
      <c r="E133" s="243">
        <f>+I85</f>
        <v>0.1</v>
      </c>
      <c r="F133" s="243">
        <f>+J85</f>
        <v>2.5000000000000001E-2</v>
      </c>
      <c r="G133" s="258">
        <f>+D91</f>
        <v>1</v>
      </c>
      <c r="H133" s="258">
        <f>+E91</f>
        <v>3</v>
      </c>
      <c r="I133" s="258">
        <f>+F91</f>
        <v>0</v>
      </c>
      <c r="J133" s="258">
        <f>+G91</f>
        <v>0</v>
      </c>
      <c r="K133" s="244" t="str">
        <f>+B92</f>
        <v xml:space="preserve">se sugiere mejora en la accesibilidad, pues se idntifican falencias en la información visible y apto para la poblacion discapcitada del programa visual y auditiva </v>
      </c>
      <c r="L133" s="71" t="s">
        <v>229</v>
      </c>
    </row>
    <row r="134" spans="3:15" ht="25.5" x14ac:dyDescent="0.2">
      <c r="C134" s="191" t="str">
        <f>+B93</f>
        <v>7. OPORTUNIDAD</v>
      </c>
      <c r="D134" s="242">
        <f>+A99</f>
        <v>4</v>
      </c>
      <c r="E134" s="243">
        <f>+I93</f>
        <v>0.1</v>
      </c>
      <c r="F134" s="243">
        <f>+J93</f>
        <v>0.1</v>
      </c>
      <c r="G134" s="258">
        <f>+D100</f>
        <v>3</v>
      </c>
      <c r="H134" s="258">
        <f>+E100</f>
        <v>0</v>
      </c>
      <c r="I134" s="258">
        <f>+F100</f>
        <v>1</v>
      </c>
      <c r="J134" s="258">
        <f>+G100</f>
        <v>0</v>
      </c>
      <c r="K134" s="244" t="str">
        <f>+B101</f>
        <v xml:space="preserve">SE CUENTA CON ESPECIALISTA PROPIO DE PEDIATRIA Y OTORRINO </v>
      </c>
      <c r="L134" s="71" t="s">
        <v>230</v>
      </c>
    </row>
    <row r="135" spans="3:15" ht="25.5" x14ac:dyDescent="0.2">
      <c r="C135" s="191" t="str">
        <f>+B102</f>
        <v>8. SEGURIDAD</v>
      </c>
      <c r="D135" s="242">
        <f>+A107</f>
        <v>4</v>
      </c>
      <c r="E135" s="243">
        <f>+I102</f>
        <v>0.05</v>
      </c>
      <c r="F135" s="243">
        <f>+J102</f>
        <v>0</v>
      </c>
      <c r="G135" s="258">
        <f>+D108</f>
        <v>0</v>
      </c>
      <c r="H135" s="258">
        <f>+E108</f>
        <v>4</v>
      </c>
      <c r="I135" s="258">
        <f>+F108</f>
        <v>0</v>
      </c>
      <c r="J135" s="258">
        <f>+G108</f>
        <v>0</v>
      </c>
      <c r="K135" s="244" t="str">
        <f>+B109</f>
        <v>SE SUGIERE AJUSTAR INFORMACIÓN PARA POBLACION DISCAPACITADA ENLA IPS</v>
      </c>
      <c r="L135" s="71" t="s">
        <v>229</v>
      </c>
    </row>
    <row r="136" spans="3:15" ht="25.5" x14ac:dyDescent="0.2">
      <c r="C136" s="191" t="str">
        <f>+B110</f>
        <v>9.PERTINENCIA</v>
      </c>
      <c r="D136" s="242">
        <f>+A117</f>
        <v>6</v>
      </c>
      <c r="E136" s="243">
        <f>+I110</f>
        <v>0.1</v>
      </c>
      <c r="F136" s="243">
        <f>+J110</f>
        <v>8.3333333333333329E-2</v>
      </c>
      <c r="G136" s="258">
        <f>+D118</f>
        <v>5</v>
      </c>
      <c r="H136" s="258">
        <f>+E118</f>
        <v>1</v>
      </c>
      <c r="I136" s="258">
        <f>+F118</f>
        <v>0</v>
      </c>
      <c r="J136" s="258">
        <f>+G118</f>
        <v>0</v>
      </c>
      <c r="K136" s="244" t="str">
        <f>+B119</f>
        <v xml:space="preserve">SE REALIZA POR PARTE ADMINISTRATIVA SOCIALIZACION EN GENERAL, NO SE CUENTA CON CAPACITACION CONTINUADA </v>
      </c>
      <c r="L136" s="71" t="s">
        <v>229</v>
      </c>
    </row>
    <row r="137" spans="3:15" ht="12.75" x14ac:dyDescent="0.2">
      <c r="C137" s="191" t="s">
        <v>3</v>
      </c>
      <c r="D137" s="242">
        <f t="shared" ref="D137:J137" si="2">SUM(D128:D136)</f>
        <v>50</v>
      </c>
      <c r="E137" s="41">
        <f t="shared" si="2"/>
        <v>1</v>
      </c>
      <c r="F137" s="246">
        <f t="shared" si="2"/>
        <v>0.62916666666666676</v>
      </c>
      <c r="G137" s="258">
        <f t="shared" si="2"/>
        <v>30</v>
      </c>
      <c r="H137" s="258">
        <f t="shared" si="2"/>
        <v>19</v>
      </c>
      <c r="I137" s="258">
        <f t="shared" si="2"/>
        <v>1</v>
      </c>
      <c r="J137" s="258">
        <f t="shared" si="2"/>
        <v>0</v>
      </c>
      <c r="K137" s="245"/>
      <c r="L137" s="245"/>
      <c r="O137" s="154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52">
    <mergeCell ref="I40:J40"/>
    <mergeCell ref="I41:J41"/>
    <mergeCell ref="I42:J42"/>
    <mergeCell ref="I43:J43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20:J20"/>
    <mergeCell ref="H21:J2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H97:J97"/>
    <mergeCell ref="H98:J98"/>
    <mergeCell ref="H99:J99"/>
    <mergeCell ref="H105:J105"/>
    <mergeCell ref="H117:J117"/>
    <mergeCell ref="D121:J121"/>
    <mergeCell ref="D122:J122"/>
    <mergeCell ref="D123:J123"/>
    <mergeCell ref="D124:J124"/>
  </mergeCells>
  <conditionalFormatting sqref="H91:J91">
    <cfRule type="cellIs" dxfId="15" priority="19" operator="notEqual">
      <formula>#REF!</formula>
    </cfRule>
  </conditionalFormatting>
  <conditionalFormatting sqref="H100:J100">
    <cfRule type="cellIs" dxfId="14" priority="18" operator="notEqual">
      <formula>#REF!</formula>
    </cfRule>
  </conditionalFormatting>
  <conditionalFormatting sqref="J17">
    <cfRule type="cellIs" dxfId="13" priority="17" operator="lessThan">
      <formula>$I$17</formula>
    </cfRule>
  </conditionalFormatting>
  <conditionalFormatting sqref="H27:J27">
    <cfRule type="cellIs" dxfId="12" priority="16" operator="notEqual">
      <formula>#REF!</formula>
    </cfRule>
  </conditionalFormatting>
  <conditionalFormatting sqref="H44:J44">
    <cfRule type="cellIs" dxfId="11" priority="15" operator="notEqual">
      <formula>#REF!</formula>
    </cfRule>
  </conditionalFormatting>
  <conditionalFormatting sqref="H52:J52">
    <cfRule type="cellIs" dxfId="10" priority="14" operator="notEqual">
      <formula>#REF!</formula>
    </cfRule>
  </conditionalFormatting>
  <conditionalFormatting sqref="H70:J70">
    <cfRule type="cellIs" dxfId="9" priority="13" operator="notEqual">
      <formula>$A$54</formula>
    </cfRule>
  </conditionalFormatting>
  <conditionalFormatting sqref="H108:J108">
    <cfRule type="cellIs" dxfId="8" priority="12" operator="notEqual">
      <formula>#REF!</formula>
    </cfRule>
  </conditionalFormatting>
  <conditionalFormatting sqref="H118:J118">
    <cfRule type="cellIs" dxfId="7" priority="11" operator="notEqual">
      <formula>#REF!</formula>
    </cfRule>
  </conditionalFormatting>
  <conditionalFormatting sqref="J46">
    <cfRule type="cellIs" dxfId="6" priority="10" operator="lessThan">
      <formula>$I$46</formula>
    </cfRule>
  </conditionalFormatting>
  <conditionalFormatting sqref="J54">
    <cfRule type="cellIs" dxfId="5" priority="9" operator="lessThan">
      <formula>$I$54</formula>
    </cfRule>
  </conditionalFormatting>
  <conditionalFormatting sqref="J85">
    <cfRule type="cellIs" dxfId="4" priority="8" operator="lessThan">
      <formula>$I$85</formula>
    </cfRule>
  </conditionalFormatting>
  <conditionalFormatting sqref="J93">
    <cfRule type="cellIs" dxfId="3" priority="7" operator="lessThan">
      <formula>$I$93</formula>
    </cfRule>
  </conditionalFormatting>
  <conditionalFormatting sqref="J102">
    <cfRule type="cellIs" dxfId="2" priority="6" operator="lessThan">
      <formula>$I$102</formula>
    </cfRule>
  </conditionalFormatting>
  <conditionalFormatting sqref="J110">
    <cfRule type="cellIs" dxfId="1" priority="5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2021-10-27T16:18:58Z</dcterms:modified>
</cp:coreProperties>
</file>