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 JUNIO\VISITA IPS UPREC SINERGIA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<sst xmlns="http://schemas.openxmlformats.org/spreadsheetml/2006/main" count="496" uniqueCount="144">
  <si>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</si>
  <si>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</si>
  <si>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</si>
  <si>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</si>
  <si>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</si>
  <si>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</si>
  <si>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</si>
  <si>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</si>
  <si>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</si>
  <si>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</si>
  <si>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</si>
  <si>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</si>
  <si>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</si>
  <si>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</si>
  <si>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</si>
  <si>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</si>
  <si>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</si>
  <si>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</si>
  <si>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</si>
  <si>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</si>
  <si>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</si>
  <si>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</si>
  <si>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</si>
  <si>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</si>
  <si>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</si>
  <si>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</si>
  <si>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</si>
  <si>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</si>
  <si>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</si>
  <si>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</si>
  <si>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</si>
  <si>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</si>
  <si>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</si>
  <si>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</si>
  <si>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</si>
  <si>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</si>
  <si>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</si>
  <si>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</si>
  <si>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</si>
  <si>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</si>
  <si>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</si>
  <si>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</si>
  <si>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</si>
  <si>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</si>
  <si>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</si>
  <si>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</si>
  <si>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</si>
  <si>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</si>
  <si>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</si>
  <si>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</si>
  <si>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</si>
  <si>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</si>
  <si>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</si>
  <si>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</si>
  <si>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</si>
  <si>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</si>
  <si>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</si>
  <si>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</si>
  <si>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</si>
  <si>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</si>
  <si>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</si>
  <si>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</si>
  <si>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</si>
  <si>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</si>
  <si>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Audiometria Tonal Logoaudiometria (Audiometria Verbal).</t>
    </r>
  </si>
  <si>
    <r>
      <rPr>
        <b/>
        <sz val="10"/>
        <color rgb="FF000000"/>
        <rFont val="Arial"/>
        <family val="2"/>
        <charset val="1"/>
      </rPr>
      <t>ADUL:</t>
    </r>
    <r>
      <rPr>
        <sz val="10"/>
        <color rgb="FF000000"/>
        <rFont val="Arial"/>
        <family val="2"/>
        <charset val="1"/>
      </rPr>
      <t>Valoración de la agudeza auditiva  y desempeño comunicativo Realizar: Otoscopia, test de diapasones y audiometria tonal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</si>
  <si>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audiometria tonal.</t>
    </r>
  </si>
  <si>
    <t xml:space="preserve">se indentifican adecuadas actividades transversales en cuantro a deteccion temprana y proteccion especifia </t>
  </si>
  <si>
    <t>Se tiene un ítem donde se registre las remisiones a fono audilogia, Oftalmólogo u otras especialidades pertinentes y se evidencia seguimiento de contrareferencia.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</si>
  <si>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</si>
  <si>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</si>
  <si>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</si>
  <si>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</si>
  <si>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</si>
  <si>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</si>
  <si>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</si>
  <si>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</si>
  <si>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</si>
  <si>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</si>
  <si>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</si>
  <si>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</si>
  <si>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HC revisada no aplica para purebas especificas </t>
  </si>
  <si>
    <t xml:space="preserve">no se identifican ateraciones auditivas </t>
  </si>
  <si>
    <t xml:space="preserve">se evidencia registro de referencia y contra referencia, para este caso no aplica remision </t>
  </si>
  <si>
    <t xml:space="preserve">se identifica oportunidad de mejora en cuato tamizaje auditivo </t>
  </si>
  <si>
    <t xml:space="preserve">se identifica con claridad la informacion registrada se debe reforzar educacionen promover ambientres tranquilos y el uso de proteccion para ruido </t>
  </si>
  <si>
    <t xml:space="preserve">se le realiza audiometria tonal </t>
  </si>
  <si>
    <t xml:space="preserve">se remite a otorrino </t>
  </si>
  <si>
    <t>Fecha: 22-06-2021</t>
  </si>
  <si>
    <t>Institución: UPREC SINERGIA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</si>
  <si>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</si>
  <si>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</si>
  <si>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</si>
  <si>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</si>
  <si>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</si>
  <si>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</si>
  <si>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</si>
  <si>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</si>
  <si>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</si>
  <si>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</si>
  <si>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</si>
  <si>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</si>
  <si>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</si>
  <si>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</si>
  <si>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oftalmoscopio.           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</si>
  <si>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</si>
  <si>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</si>
  <si>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</si>
  <si>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</si>
  <si>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</si>
  <si>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remite a consulta con oftalmólogo </t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</si>
  <si>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</si>
  <si>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</si>
  <si>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</si>
  <si>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</si>
  <si>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</si>
  <si>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</si>
  <si>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</si>
  <si>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</si>
  <si>
    <t>se evidencia registro de valoración de forma adecuada no aplica examen físico, teleconsulta</t>
  </si>
  <si>
    <t>cc 24367845</t>
  </si>
  <si>
    <t>cc 24687528</t>
  </si>
  <si>
    <t xml:space="preserve">para esta hc no aplica puesto que no tiene patología ocular o de visión y esta valoración se hace con la red de prestadores </t>
  </si>
  <si>
    <t>cc 42076047</t>
  </si>
  <si>
    <t xml:space="preserve">se evidencia registro de valoración de forma adecuada consulta de optometría </t>
  </si>
  <si>
    <t>cc 42098408</t>
  </si>
  <si>
    <t>rc 1085723947</t>
  </si>
  <si>
    <t xml:space="preserve">HC revisada no aplica para purebas especificas valoracion por optometría </t>
  </si>
  <si>
    <t xml:space="preserve">no aplica, HC. consulta de optometria </t>
  </si>
  <si>
    <t xml:space="preserve">RC 1089631725 </t>
  </si>
  <si>
    <t>RC 1089630780</t>
  </si>
  <si>
    <t>RC 1142522803</t>
  </si>
  <si>
    <t>RC 1142523237</t>
  </si>
  <si>
    <t>TI 1137062001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</si>
  <si>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</si>
  <si>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</si>
  <si>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</si>
  <si>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</si>
  <si>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</si>
  <si>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no aplica, HC. consulta de optometría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</si>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</sst>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E10" sqref="E10:AH10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57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14</v>
      </c>
      <c r="C18" s="66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61" t="s">
        <v>15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45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46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47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48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54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55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49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50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53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43</v>
      </c>
      <c r="C29" s="56"/>
      <c r="D29" s="30">
        <f>+'10. SALUD VISUAL '!A70</f>
        <v>30</v>
      </c>
      <c r="E29" s="31">
        <f>+'10. SALUD VISUAL '!F72</f>
        <v>0.31914893617021278</v>
      </c>
      <c r="F29" s="31">
        <f>+'10. SALUD VISUAL '!F73</f>
        <v>0.28723404255319152</v>
      </c>
      <c r="G29" s="31">
        <f>+'10. SALUD VISUAL '!F74</f>
        <v>0.39361702127659576</v>
      </c>
      <c r="H29" s="31">
        <f>+'10. SALUD VISUAL '!F77</f>
        <v>0.7127659574468086</v>
      </c>
    </row>
    <row r="30" spans="2:8" s="23" customFormat="1" x14ac:dyDescent="0.25">
      <c r="B30" s="32" t="s">
        <v>44</v>
      </c>
      <c r="C30" s="28"/>
      <c r="D30" s="30">
        <f>+'10. SALUD AUDITIVA'!A66</f>
        <v>25</v>
      </c>
      <c r="E30" s="31">
        <f>+'10. SALUD AUDITIVA'!F67</f>
        <v>0.46400000000000002</v>
      </c>
      <c r="F30" s="31">
        <f>+'10. SALUD AUDITIVA'!F68</f>
        <v>2.4E-2</v>
      </c>
      <c r="G30" s="31">
        <f>+'10. SALUD AUDITIVA'!F69</f>
        <v>0.51200000000000001</v>
      </c>
      <c r="H30" s="31">
        <f>+'10. SALUD AUDITIVA'!F72</f>
        <v>0.97599999999999998</v>
      </c>
    </row>
    <row r="31" spans="2:8" x14ac:dyDescent="0.25">
      <c r="B31" s="61" t="s">
        <v>51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52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23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24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  <mergeCell ref="B35:C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6" zoomScale="110" zoomScaleNormal="110" workbookViewId="0">
      <selection activeCell="P77" sqref="P77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88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89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28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7" t="s">
        <v>120</v>
      </c>
      <c r="F14" s="77"/>
      <c r="G14" s="77"/>
      <c r="H14" s="77" t="s">
        <v>121</v>
      </c>
      <c r="I14" s="77"/>
      <c r="J14" s="77"/>
      <c r="K14" s="77" t="s">
        <v>123</v>
      </c>
      <c r="L14" s="77"/>
      <c r="M14" s="77"/>
      <c r="N14" s="77" t="s">
        <v>125</v>
      </c>
      <c r="O14" s="77"/>
      <c r="P14" s="77"/>
      <c r="Q14" s="77" t="s">
        <v>126</v>
      </c>
      <c r="R14" s="77"/>
      <c r="S14" s="77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9"/>
      <c r="C17" s="79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90</v>
      </c>
      <c r="F19" s="76"/>
      <c r="G19" s="76"/>
      <c r="H19" s="76" t="s">
        <v>90</v>
      </c>
      <c r="I19" s="76"/>
      <c r="J19" s="76"/>
      <c r="K19" s="76" t="s">
        <v>90</v>
      </c>
      <c r="L19" s="76"/>
      <c r="M19" s="76"/>
      <c r="N19" s="76" t="s">
        <v>90</v>
      </c>
      <c r="O19" s="76"/>
      <c r="P19" s="76"/>
      <c r="Q19" s="76" t="s">
        <v>90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91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92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78</v>
      </c>
      <c r="F24" s="78"/>
      <c r="G24" s="78"/>
      <c r="H24" s="78" t="s">
        <v>93</v>
      </c>
      <c r="I24" s="78"/>
      <c r="J24" s="78"/>
      <c r="K24" s="78" t="s">
        <v>94</v>
      </c>
      <c r="L24" s="78"/>
      <c r="M24" s="78"/>
      <c r="N24" s="78" t="s">
        <v>95</v>
      </c>
      <c r="O24" s="78"/>
      <c r="P24" s="78"/>
      <c r="Q24" s="78" t="s">
        <v>58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69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63.75" x14ac:dyDescent="0.2">
      <c r="A27" s="4">
        <v>2</v>
      </c>
      <c r="B27" s="80"/>
      <c r="C27" s="80"/>
      <c r="D27" s="51" t="s">
        <v>96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>
        <v>1</v>
      </c>
      <c r="R27" s="45"/>
      <c r="S27" s="44"/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97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>
        <v>1</v>
      </c>
      <c r="L31" s="45"/>
      <c r="M31" s="44"/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73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0</v>
      </c>
      <c r="F33" s="48">
        <f t="shared" si="3"/>
        <v>0</v>
      </c>
      <c r="G33" s="48">
        <f t="shared" si="3"/>
        <v>7</v>
      </c>
      <c r="H33" s="48">
        <f t="shared" si="3"/>
        <v>0</v>
      </c>
      <c r="I33" s="48">
        <f t="shared" si="3"/>
        <v>0</v>
      </c>
      <c r="J33" s="48">
        <f t="shared" si="3"/>
        <v>7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0</v>
      </c>
      <c r="O33" s="48">
        <f t="shared" si="3"/>
        <v>0</v>
      </c>
      <c r="P33" s="48">
        <f t="shared" si="3"/>
        <v>7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8" t="s">
        <v>119</v>
      </c>
      <c r="F34" s="78"/>
      <c r="G34" s="78"/>
      <c r="H34" s="78" t="s">
        <v>119</v>
      </c>
      <c r="I34" s="78"/>
      <c r="J34" s="78"/>
      <c r="K34" s="78" t="s">
        <v>124</v>
      </c>
      <c r="L34" s="78"/>
      <c r="M34" s="78"/>
      <c r="N34" s="78" t="s">
        <v>119</v>
      </c>
      <c r="O34" s="78"/>
      <c r="P34" s="78"/>
      <c r="Q34" s="78" t="s">
        <v>98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99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>
        <v>1</v>
      </c>
      <c r="R37" s="45"/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74</v>
      </c>
      <c r="E38" s="45"/>
      <c r="F38" s="45">
        <v>1</v>
      </c>
      <c r="G38" s="45"/>
      <c r="H38" s="45"/>
      <c r="I38" s="45">
        <v>1</v>
      </c>
      <c r="J38" s="45"/>
      <c r="K38" s="45">
        <v>1</v>
      </c>
      <c r="L38" s="45"/>
      <c r="M38" s="45"/>
      <c r="N38" s="45">
        <v>1</v>
      </c>
      <c r="O38" s="45"/>
      <c r="P38" s="45"/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2</v>
      </c>
      <c r="F40" s="48">
        <f t="shared" si="4"/>
        <v>2</v>
      </c>
      <c r="G40" s="48">
        <f t="shared" si="4"/>
        <v>0</v>
      </c>
      <c r="H40" s="48">
        <f t="shared" si="4"/>
        <v>2</v>
      </c>
      <c r="I40" s="48">
        <f t="shared" si="4"/>
        <v>2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3</v>
      </c>
      <c r="R40" s="48">
        <f t="shared" si="4"/>
        <v>0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76" t="s">
        <v>100</v>
      </c>
      <c r="F41" s="76"/>
      <c r="G41" s="76"/>
      <c r="H41" s="76" t="s">
        <v>101</v>
      </c>
      <c r="I41" s="76"/>
      <c r="J41" s="76"/>
      <c r="K41" s="76" t="s">
        <v>102</v>
      </c>
      <c r="L41" s="76"/>
      <c r="M41" s="76"/>
      <c r="N41" s="76" t="s">
        <v>101</v>
      </c>
      <c r="O41" s="76"/>
      <c r="P41" s="76"/>
      <c r="Q41" s="76" t="s">
        <v>101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9"/>
      <c r="C44" s="79"/>
      <c r="D44" s="51" t="s">
        <v>103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>
        <v>1</v>
      </c>
      <c r="R44" s="45"/>
      <c r="S44" s="45"/>
      <c r="T44" s="18">
        <f t="shared" si="5"/>
        <v>5</v>
      </c>
    </row>
    <row r="45" spans="1:20" ht="42" customHeight="1" x14ac:dyDescent="0.2">
      <c r="A45" s="4">
        <v>3</v>
      </c>
      <c r="B45" s="79"/>
      <c r="C45" s="79"/>
      <c r="D45" s="51" t="s">
        <v>104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9"/>
      <c r="C46" s="79"/>
      <c r="D46" s="51" t="s">
        <v>105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76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106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107</v>
      </c>
      <c r="E49" s="45"/>
      <c r="F49" s="45"/>
      <c r="G49" s="45">
        <v>1</v>
      </c>
      <c r="H49" s="45"/>
      <c r="I49" s="45"/>
      <c r="J49" s="45">
        <v>1</v>
      </c>
      <c r="K49" s="45">
        <v>1</v>
      </c>
      <c r="L49" s="45"/>
      <c r="M49" s="45"/>
      <c r="N49" s="45">
        <v>1</v>
      </c>
      <c r="O49" s="45"/>
      <c r="P49" s="45"/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108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0</v>
      </c>
      <c r="I51" s="48">
        <f t="shared" si="6"/>
        <v>0</v>
      </c>
      <c r="J51" s="48">
        <f t="shared" si="6"/>
        <v>8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21</v>
      </c>
      <c r="E52" s="76" t="s">
        <v>122</v>
      </c>
      <c r="F52" s="76"/>
      <c r="G52" s="76"/>
      <c r="H52" s="76" t="s">
        <v>122</v>
      </c>
      <c r="I52" s="76"/>
      <c r="J52" s="76"/>
      <c r="K52" s="76" t="s">
        <v>110</v>
      </c>
      <c r="L52" s="76"/>
      <c r="M52" s="76"/>
      <c r="N52" s="76" t="s">
        <v>110</v>
      </c>
      <c r="O52" s="76"/>
      <c r="P52" s="76"/>
      <c r="Q52" s="76" t="s">
        <v>109</v>
      </c>
      <c r="R52" s="76"/>
      <c r="S52" s="76"/>
    </row>
    <row r="53" spans="1:20" ht="31.5" customHeight="1" x14ac:dyDescent="0.2">
      <c r="B53" s="79" t="s">
        <v>10</v>
      </c>
      <c r="C53" s="79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111</v>
      </c>
      <c r="E55" s="45"/>
      <c r="F55" s="45"/>
      <c r="G55" s="45">
        <v>1</v>
      </c>
      <c r="H55" s="45"/>
      <c r="I55" s="45"/>
      <c r="J55" s="45">
        <v>1</v>
      </c>
      <c r="K55" s="45">
        <v>1</v>
      </c>
      <c r="L55" s="45"/>
      <c r="M55" s="45"/>
      <c r="N55" s="45"/>
      <c r="O55" s="45"/>
      <c r="P55" s="45">
        <v>1</v>
      </c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9"/>
      <c r="C56" s="79"/>
      <c r="D56" s="53" t="s">
        <v>112</v>
      </c>
      <c r="E56" s="45">
        <v>1</v>
      </c>
      <c r="F56" s="45"/>
      <c r="G56" s="45"/>
      <c r="H56" s="45">
        <v>1</v>
      </c>
      <c r="I56" s="45"/>
      <c r="J56" s="45"/>
      <c r="K56" s="45"/>
      <c r="L56" s="45">
        <v>1</v>
      </c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9"/>
      <c r="C57" s="79"/>
      <c r="D57" s="53" t="s">
        <v>35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>
        <v>1</v>
      </c>
      <c r="R57" s="45"/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1</v>
      </c>
      <c r="F58" s="48">
        <f t="shared" si="7"/>
        <v>2</v>
      </c>
      <c r="G58" s="48">
        <f t="shared" si="7"/>
        <v>1</v>
      </c>
      <c r="H58" s="48">
        <f t="shared" si="7"/>
        <v>1</v>
      </c>
      <c r="I58" s="48">
        <f t="shared" si="7"/>
        <v>2</v>
      </c>
      <c r="J58" s="48">
        <f t="shared" si="7"/>
        <v>1</v>
      </c>
      <c r="K58" s="48">
        <f t="shared" si="7"/>
        <v>1</v>
      </c>
      <c r="L58" s="48">
        <f t="shared" si="7"/>
        <v>3</v>
      </c>
      <c r="M58" s="48">
        <f t="shared" si="7"/>
        <v>0</v>
      </c>
      <c r="N58" s="48">
        <f t="shared" si="7"/>
        <v>1</v>
      </c>
      <c r="O58" s="48">
        <f t="shared" si="7"/>
        <v>2</v>
      </c>
      <c r="P58" s="48">
        <f t="shared" si="7"/>
        <v>1</v>
      </c>
      <c r="Q58" s="48">
        <f t="shared" si="7"/>
        <v>3</v>
      </c>
      <c r="R58" s="48">
        <f t="shared" si="7"/>
        <v>1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21</v>
      </c>
      <c r="E59" s="76" t="s">
        <v>113</v>
      </c>
      <c r="F59" s="76"/>
      <c r="G59" s="76"/>
      <c r="H59" s="76" t="s">
        <v>113</v>
      </c>
      <c r="I59" s="76"/>
      <c r="J59" s="76"/>
      <c r="K59" s="76" t="s">
        <v>113</v>
      </c>
      <c r="L59" s="76"/>
      <c r="M59" s="76"/>
      <c r="N59" s="76" t="s">
        <v>113</v>
      </c>
      <c r="O59" s="76"/>
      <c r="P59" s="76"/>
      <c r="Q59" s="76" t="s">
        <v>113</v>
      </c>
      <c r="R59" s="76"/>
      <c r="S59" s="76"/>
    </row>
    <row r="60" spans="1:20" ht="31.5" customHeight="1" x14ac:dyDescent="0.2">
      <c r="B60" s="79" t="s">
        <v>11</v>
      </c>
      <c r="C60" s="79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114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9"/>
      <c r="C62" s="79"/>
      <c r="D62" s="49" t="s">
        <v>115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21</v>
      </c>
      <c r="E64" s="76" t="s">
        <v>77</v>
      </c>
      <c r="F64" s="76"/>
      <c r="G64" s="76"/>
      <c r="H64" s="76" t="s">
        <v>116</v>
      </c>
      <c r="I64" s="76"/>
      <c r="J64" s="76"/>
      <c r="K64" s="76" t="s">
        <v>116</v>
      </c>
      <c r="L64" s="76"/>
      <c r="M64" s="76"/>
      <c r="N64" s="76" t="s">
        <v>116</v>
      </c>
      <c r="O64" s="76"/>
      <c r="P64" s="76"/>
      <c r="Q64" s="76" t="s">
        <v>116</v>
      </c>
      <c r="R64" s="76"/>
      <c r="S64" s="76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117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49.5" customHeight="1" x14ac:dyDescent="0.2">
      <c r="B68" s="80"/>
      <c r="C68" s="80"/>
      <c r="D68" s="42" t="s">
        <v>21</v>
      </c>
      <c r="E68" s="81" t="s">
        <v>79</v>
      </c>
      <c r="F68" s="81"/>
      <c r="G68" s="81"/>
      <c r="H68" s="81" t="s">
        <v>118</v>
      </c>
      <c r="I68" s="81"/>
      <c r="J68" s="81"/>
      <c r="K68" s="81" t="s">
        <v>118</v>
      </c>
      <c r="L68" s="81"/>
      <c r="M68" s="81"/>
      <c r="N68" s="81" t="s">
        <v>118</v>
      </c>
      <c r="O68" s="81"/>
      <c r="P68" s="81"/>
      <c r="Q68" s="81" t="s">
        <v>118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10</v>
      </c>
      <c r="F70" s="20">
        <f t="shared" ref="F70:S70" si="10">+F67+F63+F58+F51+F40+F33+F23+F18</f>
        <v>4</v>
      </c>
      <c r="G70" s="20">
        <f t="shared" si="10"/>
        <v>16</v>
      </c>
      <c r="H70" s="20">
        <f t="shared" si="10"/>
        <v>10</v>
      </c>
      <c r="I70" s="20">
        <f t="shared" si="10"/>
        <v>4</v>
      </c>
      <c r="J70" s="20">
        <f t="shared" si="10"/>
        <v>16</v>
      </c>
      <c r="K70" s="20">
        <f t="shared" si="10"/>
        <v>13</v>
      </c>
      <c r="L70" s="20">
        <f t="shared" si="10"/>
        <v>4</v>
      </c>
      <c r="M70" s="20">
        <f t="shared" si="10"/>
        <v>13</v>
      </c>
      <c r="N70" s="20">
        <f t="shared" si="10"/>
        <v>12</v>
      </c>
      <c r="O70" s="20">
        <f t="shared" si="10"/>
        <v>3</v>
      </c>
      <c r="P70" s="20">
        <f t="shared" si="10"/>
        <v>15</v>
      </c>
      <c r="Q70" s="20">
        <f t="shared" si="10"/>
        <v>15</v>
      </c>
      <c r="R70" s="20">
        <f t="shared" si="10"/>
        <v>1</v>
      </c>
      <c r="S70" s="20">
        <f t="shared" si="10"/>
        <v>14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60</v>
      </c>
      <c r="F72" s="21">
        <f>+E72/$E$75</f>
        <v>0.31914893617021278</v>
      </c>
    </row>
    <row r="73" spans="1:20" x14ac:dyDescent="0.2">
      <c r="D73" s="17" t="s">
        <v>1</v>
      </c>
      <c r="E73" s="20">
        <f>+F70+H70+K70+N70+Q70</f>
        <v>54</v>
      </c>
      <c r="F73" s="21">
        <f t="shared" ref="F73:F75" si="11">+E73/$E$75</f>
        <v>0.28723404255319152</v>
      </c>
    </row>
    <row r="74" spans="1:20" x14ac:dyDescent="0.2">
      <c r="D74" s="17" t="s">
        <v>2</v>
      </c>
      <c r="E74" s="20">
        <f>+G70+J70+M70+P70+S70</f>
        <v>74</v>
      </c>
      <c r="F74" s="21">
        <f t="shared" si="11"/>
        <v>0.39361702127659576</v>
      </c>
    </row>
    <row r="75" spans="1:20" x14ac:dyDescent="0.2">
      <c r="E75" s="20">
        <f>SUM(E72:E74)</f>
        <v>188</v>
      </c>
      <c r="F75" s="21">
        <f t="shared" si="11"/>
        <v>1</v>
      </c>
    </row>
    <row r="77" spans="1:20" x14ac:dyDescent="0.2">
      <c r="D77" s="27" t="s">
        <v>56</v>
      </c>
      <c r="E77" s="26"/>
      <c r="F77" s="36">
        <f>+F72+F74</f>
        <v>0.7127659574468086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J54:K54 I39:J39 I36:J37 L55:M57 P54:Q54 G54:H54 I55:J57 H66:I66 K66:L66 N66:O66 F39:G39 F36:G37 R36:S39 L36:M39 O36:P39 I38 M54:N54 O55:P57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8" zoomScale="90" zoomScaleNormal="90" workbookViewId="0">
      <selection activeCell="N70" sqref="N70:N7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2" t="s">
        <v>88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0" x14ac:dyDescent="0.2">
      <c r="C8" s="82" t="s">
        <v>26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20" x14ac:dyDescent="0.2">
      <c r="C9" s="82" t="s">
        <v>89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20" x14ac:dyDescent="0.2">
      <c r="C10" s="82" t="s">
        <v>27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3" t="s">
        <v>36</v>
      </c>
      <c r="C12" s="84"/>
      <c r="D12" s="84"/>
      <c r="E12" s="18"/>
      <c r="F12" s="18"/>
      <c r="G12" s="18"/>
      <c r="H12" s="18"/>
      <c r="I12" s="18"/>
      <c r="J12" s="18"/>
    </row>
    <row r="13" spans="1:20" ht="31.5" customHeight="1" x14ac:dyDescent="0.2">
      <c r="B13" s="85"/>
      <c r="C13" s="86"/>
      <c r="D13" s="86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 t="s">
        <v>130</v>
      </c>
      <c r="F14" s="88"/>
      <c r="G14" s="89"/>
      <c r="H14" s="87" t="s">
        <v>129</v>
      </c>
      <c r="I14" s="88"/>
      <c r="J14" s="89"/>
      <c r="K14" s="90" t="s">
        <v>131</v>
      </c>
      <c r="L14" s="90"/>
      <c r="M14" s="90"/>
      <c r="N14" s="90" t="s">
        <v>132</v>
      </c>
      <c r="O14" s="90"/>
      <c r="P14" s="90"/>
      <c r="Q14" s="90" t="s">
        <v>133</v>
      </c>
      <c r="R14" s="90"/>
      <c r="S14" s="90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9"/>
      <c r="C17" s="79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90</v>
      </c>
      <c r="F19" s="76"/>
      <c r="G19" s="76"/>
      <c r="H19" s="76" t="s">
        <v>90</v>
      </c>
      <c r="I19" s="76"/>
      <c r="J19" s="76"/>
      <c r="K19" s="76" t="s">
        <v>90</v>
      </c>
      <c r="L19" s="76"/>
      <c r="M19" s="76"/>
      <c r="N19" s="76" t="s">
        <v>90</v>
      </c>
      <c r="O19" s="76"/>
      <c r="P19" s="76"/>
      <c r="Q19" s="76" t="s">
        <v>90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134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135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136</v>
      </c>
      <c r="F24" s="78"/>
      <c r="G24" s="78"/>
      <c r="H24" s="78" t="s">
        <v>136</v>
      </c>
      <c r="I24" s="78"/>
      <c r="J24" s="78"/>
      <c r="K24" s="91" t="s">
        <v>136</v>
      </c>
      <c r="L24" s="92"/>
      <c r="M24" s="93"/>
      <c r="N24" s="78" t="s">
        <v>136</v>
      </c>
      <c r="O24" s="78"/>
      <c r="P24" s="78"/>
      <c r="Q24" s="78" t="s">
        <v>136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59</v>
      </c>
      <c r="E26" s="45"/>
      <c r="F26" s="45"/>
      <c r="G26" s="45">
        <v>1</v>
      </c>
      <c r="H26" s="45">
        <v>1</v>
      </c>
      <c r="I26" s="45"/>
      <c r="J26" s="52"/>
      <c r="K26" s="45">
        <v>1</v>
      </c>
      <c r="L26" s="45"/>
      <c r="M26" s="52"/>
      <c r="N26" s="45">
        <v>1</v>
      </c>
      <c r="O26" s="45"/>
      <c r="P26" s="52"/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137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138</v>
      </c>
      <c r="E28" s="45"/>
      <c r="F28" s="45"/>
      <c r="G28" s="45">
        <v>1</v>
      </c>
      <c r="H28" s="45"/>
      <c r="I28" s="45"/>
      <c r="J28" s="45">
        <v>1</v>
      </c>
      <c r="K28" s="45"/>
      <c r="L28" s="45"/>
      <c r="M28" s="45">
        <v>1</v>
      </c>
      <c r="N28" s="45"/>
      <c r="O28" s="45"/>
      <c r="P28" s="45">
        <v>1</v>
      </c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0</v>
      </c>
      <c r="F29" s="48">
        <f t="shared" si="2"/>
        <v>0</v>
      </c>
      <c r="G29" s="48">
        <f t="shared" si="2"/>
        <v>3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0</v>
      </c>
      <c r="R29" s="48">
        <f t="shared" si="2"/>
        <v>0</v>
      </c>
      <c r="S29" s="48">
        <f t="shared" si="2"/>
        <v>3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8" t="s">
        <v>139</v>
      </c>
      <c r="F30" s="78"/>
      <c r="G30" s="78"/>
      <c r="H30" s="78" t="s">
        <v>80</v>
      </c>
      <c r="I30" s="78"/>
      <c r="J30" s="78"/>
      <c r="K30" s="78" t="s">
        <v>140</v>
      </c>
      <c r="L30" s="78"/>
      <c r="M30" s="78"/>
      <c r="N30" s="78" t="s">
        <v>141</v>
      </c>
      <c r="O30" s="78"/>
      <c r="P30" s="78"/>
      <c r="Q30" s="78" t="s">
        <v>139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/>
      <c r="F32" s="45"/>
      <c r="G32" s="45">
        <v>1</v>
      </c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/>
      <c r="R32" s="45"/>
      <c r="S32" s="45">
        <v>1</v>
      </c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142</v>
      </c>
      <c r="E33" s="45"/>
      <c r="F33" s="45"/>
      <c r="G33" s="45">
        <v>1</v>
      </c>
      <c r="H33" s="45"/>
      <c r="I33" s="45">
        <v>1</v>
      </c>
      <c r="J33" s="45"/>
      <c r="K33" s="45"/>
      <c r="L33" s="45">
        <v>1</v>
      </c>
      <c r="M33" s="45"/>
      <c r="N33" s="45"/>
      <c r="O33" s="45">
        <v>1</v>
      </c>
      <c r="P33" s="45"/>
      <c r="Q33" s="45"/>
      <c r="R33" s="45"/>
      <c r="S33" s="45">
        <v>1</v>
      </c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32</v>
      </c>
      <c r="E34" s="45"/>
      <c r="F34" s="45"/>
      <c r="G34" s="45">
        <v>1</v>
      </c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/>
      <c r="R34" s="45"/>
      <c r="S34" s="45">
        <v>1</v>
      </c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0</v>
      </c>
      <c r="F35" s="48">
        <f t="shared" si="3"/>
        <v>0</v>
      </c>
      <c r="G35" s="48">
        <f t="shared" si="3"/>
        <v>3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0</v>
      </c>
      <c r="R35" s="48">
        <f t="shared" si="3"/>
        <v>0</v>
      </c>
      <c r="S35" s="48">
        <f t="shared" si="3"/>
        <v>3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78" t="s">
        <v>139</v>
      </c>
      <c r="F36" s="78"/>
      <c r="G36" s="78"/>
      <c r="H36" s="76" t="s">
        <v>143</v>
      </c>
      <c r="I36" s="76"/>
      <c r="J36" s="76"/>
      <c r="K36" s="76" t="s">
        <v>85</v>
      </c>
      <c r="L36" s="76"/>
      <c r="M36" s="76"/>
      <c r="N36" s="76" t="s">
        <v>85</v>
      </c>
      <c r="O36" s="76"/>
      <c r="P36" s="76"/>
      <c r="Q36" s="78" t="s">
        <v>128</v>
      </c>
      <c r="R36" s="78"/>
      <c r="S36" s="78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60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61</v>
      </c>
      <c r="E39" s="45"/>
      <c r="F39" s="45"/>
      <c r="G39" s="45">
        <v>1</v>
      </c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62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63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64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65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66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0</v>
      </c>
      <c r="F45" s="48">
        <f t="shared" si="5"/>
        <v>0</v>
      </c>
      <c r="G45" s="48">
        <f t="shared" si="5"/>
        <v>7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0</v>
      </c>
      <c r="R45" s="48">
        <f t="shared" si="5"/>
        <v>0</v>
      </c>
      <c r="S45" s="48">
        <f t="shared" si="5"/>
        <v>7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21</v>
      </c>
      <c r="E46" s="81" t="s">
        <v>127</v>
      </c>
      <c r="F46" s="81"/>
      <c r="G46" s="81"/>
      <c r="H46" s="81" t="s">
        <v>81</v>
      </c>
      <c r="I46" s="81"/>
      <c r="J46" s="81"/>
      <c r="K46" s="81" t="s">
        <v>81</v>
      </c>
      <c r="L46" s="81"/>
      <c r="M46" s="81"/>
      <c r="N46" s="81" t="s">
        <v>86</v>
      </c>
      <c r="O46" s="81"/>
      <c r="P46" s="81"/>
      <c r="Q46" s="81" t="s">
        <v>81</v>
      </c>
      <c r="R46" s="81"/>
      <c r="S46" s="81"/>
    </row>
    <row r="47" spans="1:20" ht="31.5" customHeight="1" x14ac:dyDescent="0.2">
      <c r="B47" s="79" t="s">
        <v>10</v>
      </c>
      <c r="C47" s="79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37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38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9"/>
      <c r="C50" s="79"/>
      <c r="D50" s="53" t="s">
        <v>39</v>
      </c>
      <c r="E50" s="45"/>
      <c r="F50" s="45"/>
      <c r="G50" s="45">
        <v>1</v>
      </c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/>
      <c r="R50" s="45"/>
      <c r="S50" s="45">
        <v>1</v>
      </c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34</v>
      </c>
      <c r="E51" s="45"/>
      <c r="F51" s="45"/>
      <c r="G51" s="45">
        <v>1</v>
      </c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/>
      <c r="R51" s="45"/>
      <c r="S51" s="45">
        <v>1</v>
      </c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0</v>
      </c>
      <c r="F52" s="48">
        <f t="shared" si="6"/>
        <v>0</v>
      </c>
      <c r="G52" s="48">
        <f t="shared" si="6"/>
        <v>4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0</v>
      </c>
      <c r="R52" s="48">
        <f t="shared" si="6"/>
        <v>0</v>
      </c>
      <c r="S52" s="48">
        <f t="shared" si="6"/>
        <v>4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21</v>
      </c>
      <c r="E53" s="81" t="s">
        <v>127</v>
      </c>
      <c r="F53" s="81"/>
      <c r="G53" s="81"/>
      <c r="H53" s="81" t="s">
        <v>84</v>
      </c>
      <c r="I53" s="81"/>
      <c r="J53" s="81"/>
      <c r="K53" s="81" t="s">
        <v>84</v>
      </c>
      <c r="L53" s="81"/>
      <c r="M53" s="81"/>
      <c r="N53" s="81" t="s">
        <v>67</v>
      </c>
      <c r="O53" s="81"/>
      <c r="P53" s="81"/>
      <c r="Q53" s="81" t="s">
        <v>127</v>
      </c>
      <c r="R53" s="81"/>
      <c r="S53" s="81"/>
    </row>
    <row r="54" spans="1:20" ht="31.5" customHeight="1" x14ac:dyDescent="0.2">
      <c r="B54" s="79" t="s">
        <v>11</v>
      </c>
      <c r="C54" s="79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40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50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41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50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21</v>
      </c>
      <c r="E58" s="81" t="s">
        <v>82</v>
      </c>
      <c r="F58" s="81"/>
      <c r="G58" s="81"/>
      <c r="H58" s="81" t="s">
        <v>82</v>
      </c>
      <c r="I58" s="81"/>
      <c r="J58" s="81"/>
      <c r="K58" s="81" t="s">
        <v>82</v>
      </c>
      <c r="L58" s="81"/>
      <c r="M58" s="81"/>
      <c r="N58" s="81" t="s">
        <v>82</v>
      </c>
      <c r="O58" s="81"/>
      <c r="P58" s="81"/>
      <c r="Q58" s="81" t="s">
        <v>82</v>
      </c>
      <c r="R58" s="81"/>
      <c r="S58" s="8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68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42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81" t="s">
        <v>83</v>
      </c>
      <c r="F63" s="81"/>
      <c r="G63" s="81"/>
      <c r="H63" s="81" t="s">
        <v>83</v>
      </c>
      <c r="I63" s="81"/>
      <c r="J63" s="81"/>
      <c r="K63" s="81" t="s">
        <v>83</v>
      </c>
      <c r="L63" s="81"/>
      <c r="M63" s="81"/>
      <c r="N63" s="81" t="s">
        <v>83</v>
      </c>
      <c r="O63" s="81"/>
      <c r="P63" s="81"/>
      <c r="Q63" s="81" t="s">
        <v>87</v>
      </c>
      <c r="R63" s="81"/>
      <c r="S63" s="81"/>
    </row>
    <row r="65" spans="1:20" x14ac:dyDescent="0.2">
      <c r="E65" s="20">
        <f>+E62+E57+E52+E45+E35+E29+E23+E18</f>
        <v>8</v>
      </c>
      <c r="F65" s="20">
        <f t="shared" ref="F65:S65" si="9">+F62+F57+F52+F45+F35+F29+F23+F18</f>
        <v>0</v>
      </c>
      <c r="G65" s="20">
        <f t="shared" si="9"/>
        <v>17</v>
      </c>
      <c r="H65" s="20">
        <f t="shared" si="9"/>
        <v>14</v>
      </c>
      <c r="I65" s="20">
        <f t="shared" si="9"/>
        <v>1</v>
      </c>
      <c r="J65" s="20">
        <f t="shared" si="9"/>
        <v>10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14</v>
      </c>
      <c r="O65" s="20">
        <f t="shared" si="9"/>
        <v>1</v>
      </c>
      <c r="P65" s="20">
        <f t="shared" si="9"/>
        <v>10</v>
      </c>
      <c r="Q65" s="20">
        <f t="shared" si="9"/>
        <v>8</v>
      </c>
      <c r="R65" s="20">
        <f t="shared" si="9"/>
        <v>0</v>
      </c>
      <c r="S65" s="20">
        <f t="shared" si="9"/>
        <v>17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58</v>
      </c>
      <c r="F67" s="21">
        <f>+E67/$E$70</f>
        <v>0.46400000000000002</v>
      </c>
    </row>
    <row r="68" spans="1:20" x14ac:dyDescent="0.2">
      <c r="D68" s="17" t="s">
        <v>1</v>
      </c>
      <c r="E68" s="20">
        <f>+F65+I65+L65+O65+R65</f>
        <v>3</v>
      </c>
      <c r="F68" s="21">
        <f t="shared" ref="F68:F70" si="10">+E68/$E$70</f>
        <v>2.4E-2</v>
      </c>
    </row>
    <row r="69" spans="1:20" x14ac:dyDescent="0.2">
      <c r="D69" s="17" t="s">
        <v>2</v>
      </c>
      <c r="E69" s="20">
        <f>+G65+J65+M65+P65+S65</f>
        <v>64</v>
      </c>
      <c r="F69" s="21">
        <f t="shared" si="10"/>
        <v>0.51200000000000001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56</v>
      </c>
      <c r="E72" s="26"/>
      <c r="F72" s="36">
        <f>+F67+F69</f>
        <v>0.97599999999999998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32:S34 E26:S28 E60:S61 E16:S17 E48:S5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2021-07-05T00:52:16Z</dcterms:modified>
</cp:coreProperties>
</file>