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PS LA BELLA 1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<sst xmlns="http://schemas.openxmlformats.org/spreadsheetml/2006/main" count="496" uniqueCount="141">
  <si>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</si>
  <si>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</si>
  <si>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</si>
  <si>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</si>
  <si>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</si>
  <si>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</si>
  <si>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</si>
  <si>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</si>
  <si>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</si>
  <si>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</si>
  <si>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</si>
  <si>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</si>
  <si>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</si>
  <si>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</si>
  <si>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</si>
  <si>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</si>
  <si>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</si>
  <si>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</si>
  <si>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</si>
  <si>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</si>
  <si>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</si>
  <si>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</si>
  <si>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</si>
  <si>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</si>
  <si>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</si>
  <si>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</si>
  <si>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</si>
  <si>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</si>
  <si>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</si>
  <si>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</si>
  <si>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</si>
  <si>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</si>
  <si>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</si>
  <si>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</si>
  <si>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</si>
  <si>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</si>
  <si>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</si>
  <si>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</si>
  <si>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</si>
  <si>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</si>
  <si>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</si>
  <si>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</si>
  <si>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</si>
  <si>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</si>
  <si>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</si>
  <si>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</si>
  <si>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</si>
  <si>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</si>
  <si>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</si>
  <si>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</si>
  <si>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</si>
  <si>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</si>
  <si>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</si>
  <si>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</si>
  <si>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</si>
  <si>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</si>
  <si>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</si>
  <si>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</si>
  <si>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</si>
  <si>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</si>
  <si>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</si>
  <si>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</si>
  <si>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</si>
  <si>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</si>
  <si>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</si>
  <si>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</si>
  <si>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</si>
  <si>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</si>
  <si>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</si>
  <si>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</si>
  <si>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</si>
  <si>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</si>
  <si>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</si>
  <si>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</si>
  <si>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</si>
  <si>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</si>
  <si>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</si>
  <si>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</si>
  <si>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</si>
  <si>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</si>
  <si>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</si>
  <si>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</si>
  <si>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</si>
  <si>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</si>
  <si>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</si>
  <si>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</si>
  <si>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</si>
  <si>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</si>
  <si>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</si>
  <si>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</si>
  <si>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</si>
  <si>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</si>
  <si>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</si>
  <si>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</si>
  <si>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</si>
  <si>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</si>
  <si>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</si>
  <si>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</si>
  <si>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</si>
  <si>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</si>
  <si>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</si>
  <si>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</si>
  <si>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Institución: PS LA BELLA </t>
  </si>
  <si>
    <t>CC 24948887</t>
  </si>
  <si>
    <t>CC 1003164022</t>
  </si>
  <si>
    <t>CC 42057979</t>
  </si>
  <si>
    <t>CC 42161098</t>
  </si>
  <si>
    <t>24908103</t>
  </si>
  <si>
    <t>cc 42137712</t>
  </si>
  <si>
    <t>TI 1088832596</t>
  </si>
  <si>
    <t>CC 24928344</t>
  </si>
  <si>
    <t>CC 1088325213</t>
  </si>
  <si>
    <t>CC 10060112</t>
  </si>
  <si>
    <t>Fecha: 1-07-2021</t>
  </si>
  <si>
    <t xml:space="preserve">se evidencia registro adecuado en este parámetro </t>
  </si>
  <si>
    <t xml:space="preserve">el sistema permite registro adecuado </t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</si>
  <si>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</si>
  <si>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</si>
  <si>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</si>
  <si>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</si>
  <si>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</si>
  <si>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</si>
  <si>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</si>
  <si>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</si>
  <si>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 xml:space="preserve">se remite a consulta con oftalmólogo </t>
  </si>
  <si>
    <t>Se evidencia registro de, Test de agudeza visual con opto tipos como el HOTV o LEA symbols.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</si>
  <si>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</si>
  <si>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</si>
  <si>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</si>
  <si>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</si>
  <si>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</si>
  <si>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</si>
  <si>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t>Se evidencia el diligenciamiento de antecedentes familiares en cada control (familiares en primer grado de Hta, DM, Problemas de audición o lenguaje).</t>
  </si>
  <si>
    <t>1RA INF: Se evidencia el registro de Evaluación del rojo retiniano, inspección externa Examen pupilar, Reflejo luminoso corneal, Determinar el estado anatomofisiológico de las estructuras del segmento anterior ocular y los anexos oculares.</t>
  </si>
  <si>
    <t>INF: Se evidencia el registro de Examen pupilar evaluación del rojo retiniano, inspección externa.</t>
  </si>
  <si>
    <t>1RA INF: 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</si>
  <si>
    <t xml:space="preserve"> Se evidencia registro de Reflejo luminoso corneal Tamizaje basado en instrumentos Examen refractivo, Examen oculomotor. Examen oftalmoscopio.           </t>
  </si>
  <si>
    <t xml:space="preserve">INF: Se evidencia registro de Reflejo corneal asimétrico a movimientos de refijación al cover- uncover.
</t>
  </si>
  <si>
    <t>JUV: Se evidencia registro de, medición de presión ocular, fondo de ojo, queratometría, refracción estática y dinámica o ambas, según sea el caso y visión cromática y la visión estereoscópica. Examen optométrico u oftalmológico.</t>
  </si>
  <si>
    <t>ADUL: 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</si>
  <si>
    <t>ADUL MAY: Se evidencia registro de medición de presión ocular, queratometría, refracción estática y dinámica o ambas, según sea el caso y visión cromática y la visión estereoscópica. Examen optométrico u oftalmológico: cada cinco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</si>
</sst>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1" t="s">
        <v>54</v>
      </c>
      <c r="E10" s="61"/>
      <c r="F10" s="61"/>
      <c r="G10" s="61"/>
      <c r="H10" s="61"/>
      <c r="I10" s="6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1"/>
      <c r="E11" s="61"/>
      <c r="F11" s="61"/>
      <c r="G11" s="61"/>
      <c r="H11" s="61"/>
      <c r="I11" s="6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6" t="s">
        <v>14</v>
      </c>
      <c r="C18" s="67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2" t="s">
        <v>15</v>
      </c>
      <c r="C19" s="57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2" t="s">
        <v>42</v>
      </c>
      <c r="C20" s="57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2" t="s">
        <v>43</v>
      </c>
      <c r="C21" s="57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2" t="s">
        <v>44</v>
      </c>
      <c r="C22" s="57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7" t="s">
        <v>45</v>
      </c>
      <c r="C23" s="58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7" t="s">
        <v>51</v>
      </c>
      <c r="C24" s="58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7" t="s">
        <v>52</v>
      </c>
      <c r="C25" s="58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7" t="s">
        <v>46</v>
      </c>
      <c r="C26" s="58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7" t="s">
        <v>47</v>
      </c>
      <c r="C27" s="58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9" t="s">
        <v>50</v>
      </c>
      <c r="C28" s="60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2" t="s">
        <v>40</v>
      </c>
      <c r="C29" s="57"/>
      <c r="D29" s="31">
        <f>+'10. SALUD VISUAL '!A70</f>
        <v>30</v>
      </c>
      <c r="E29" s="32">
        <f>+'10. SALUD VISUAL '!F72</f>
        <v>0.36082474226804123</v>
      </c>
      <c r="F29" s="32">
        <f>+'10. SALUD VISUAL '!F73</f>
        <v>0.30412371134020616</v>
      </c>
      <c r="G29" s="32">
        <f>+'10. SALUD VISUAL '!F74</f>
        <v>0.33505154639175255</v>
      </c>
      <c r="H29" s="32">
        <f>+'10. SALUD VISUAL '!F77</f>
        <v>0.69587628865979378</v>
      </c>
    </row>
    <row r="30" spans="2:8" s="23" customFormat="1" x14ac:dyDescent="0.25">
      <c r="B30" s="33" t="s">
        <v>41</v>
      </c>
      <c r="C30" s="29"/>
      <c r="D30" s="31">
        <f>+'10. SALUD AUDITIVA'!A66</f>
        <v>25</v>
      </c>
      <c r="E30" s="32">
        <f>+'10. SALUD AUDITIVA'!F67</f>
        <v>0.56799999999999995</v>
      </c>
      <c r="F30" s="32">
        <f>+'10. SALUD AUDITIVA'!F68</f>
        <v>3.2000000000000001E-2</v>
      </c>
      <c r="G30" s="32">
        <f>+'10. SALUD AUDITIVA'!F69</f>
        <v>0.4</v>
      </c>
      <c r="H30" s="32">
        <f>+'10. SALUD AUDITIVA'!F72</f>
        <v>0.96799999999999997</v>
      </c>
    </row>
    <row r="31" spans="2:8" x14ac:dyDescent="0.25">
      <c r="B31" s="62" t="s">
        <v>48</v>
      </c>
      <c r="C31" s="57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2" t="s">
        <v>49</v>
      </c>
      <c r="C32" s="57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2" t="s">
        <v>23</v>
      </c>
      <c r="C33" s="57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2" t="s">
        <v>24</v>
      </c>
      <c r="C34" s="57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3" t="s">
        <v>3</v>
      </c>
      <c r="C35" s="64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2" zoomScaleNormal="100" workbookViewId="0">
      <selection activeCell="C2" sqref="C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8" width="4.5703125" style="18" customWidth="1"/>
    <col min="19" max="19" width="3.5703125" style="18" bestFit="1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113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102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6" t="s">
        <v>103</v>
      </c>
      <c r="F14" s="76"/>
      <c r="G14" s="76"/>
      <c r="H14" s="76" t="s">
        <v>104</v>
      </c>
      <c r="I14" s="76"/>
      <c r="J14" s="76"/>
      <c r="K14" s="76" t="s">
        <v>105</v>
      </c>
      <c r="L14" s="76"/>
      <c r="M14" s="76"/>
      <c r="N14" s="76" t="s">
        <v>106</v>
      </c>
      <c r="O14" s="76"/>
      <c r="P14" s="76"/>
      <c r="Q14" s="76" t="s">
        <v>107</v>
      </c>
      <c r="R14" s="76"/>
      <c r="S14" s="7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73</v>
      </c>
      <c r="F19" s="69"/>
      <c r="G19" s="69"/>
      <c r="H19" s="69" t="s">
        <v>73</v>
      </c>
      <c r="I19" s="69"/>
      <c r="J19" s="69"/>
      <c r="K19" s="69" t="s">
        <v>73</v>
      </c>
      <c r="L19" s="69"/>
      <c r="M19" s="69"/>
      <c r="N19" s="69" t="s">
        <v>73</v>
      </c>
      <c r="O19" s="69"/>
      <c r="P19" s="69"/>
      <c r="Q19" s="69" t="s">
        <v>73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2"/>
      <c r="C21" s="72"/>
      <c r="D21" s="49" t="s">
        <v>74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2"/>
      <c r="C22" s="72"/>
      <c r="D22" s="49" t="s">
        <v>75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69</v>
      </c>
      <c r="F24" s="74"/>
      <c r="G24" s="74"/>
      <c r="H24" s="74" t="s">
        <v>76</v>
      </c>
      <c r="I24" s="74"/>
      <c r="J24" s="74"/>
      <c r="K24" s="74" t="s">
        <v>114</v>
      </c>
      <c r="L24" s="74"/>
      <c r="M24" s="74"/>
      <c r="N24" s="74" t="s">
        <v>115</v>
      </c>
      <c r="O24" s="74"/>
      <c r="P24" s="74"/>
      <c r="Q24" s="74" t="s">
        <v>55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2"/>
      <c r="C27" s="72"/>
      <c r="D27" s="51" t="s">
        <v>133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2"/>
      <c r="C28" s="72"/>
      <c r="D28" s="51" t="s">
        <v>134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2"/>
      <c r="C29" s="72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2"/>
      <c r="C30" s="72"/>
      <c r="D30" s="51" t="s">
        <v>62</v>
      </c>
      <c r="E30" s="45"/>
      <c r="F30" s="45"/>
      <c r="G30" s="45">
        <v>1</v>
      </c>
      <c r="H30" s="45">
        <v>1</v>
      </c>
      <c r="I30" s="45"/>
      <c r="J30" s="44"/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2"/>
      <c r="C31" s="72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>
        <v>1</v>
      </c>
      <c r="O31" s="45"/>
      <c r="P31" s="44"/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2"/>
      <c r="C32" s="72"/>
      <c r="D32" s="51" t="s">
        <v>64</v>
      </c>
      <c r="E32" s="45">
        <v>1</v>
      </c>
      <c r="F32" s="45"/>
      <c r="G32" s="45"/>
      <c r="H32" s="45"/>
      <c r="I32" s="45"/>
      <c r="J32" s="44">
        <v>1</v>
      </c>
      <c r="K32" s="45">
        <v>1</v>
      </c>
      <c r="L32" s="45"/>
      <c r="M32" s="44"/>
      <c r="N32" s="45"/>
      <c r="O32" s="45"/>
      <c r="P32" s="44">
        <v>1</v>
      </c>
      <c r="Q32" s="45">
        <v>1</v>
      </c>
      <c r="R32" s="45"/>
      <c r="S32" s="44"/>
      <c r="T32" s="18">
        <f t="shared" si="2"/>
        <v>5</v>
      </c>
    </row>
    <row r="33" spans="1:20" ht="31.5" customHeight="1" x14ac:dyDescent="0.2">
      <c r="B33" s="72"/>
      <c r="C33" s="72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2"/>
      <c r="C34" s="72"/>
      <c r="D34" s="42" t="s">
        <v>21</v>
      </c>
      <c r="E34" s="74" t="s">
        <v>116</v>
      </c>
      <c r="F34" s="74"/>
      <c r="G34" s="74"/>
      <c r="H34" s="74" t="s">
        <v>117</v>
      </c>
      <c r="I34" s="74"/>
      <c r="J34" s="74"/>
      <c r="K34" s="74" t="s">
        <v>116</v>
      </c>
      <c r="L34" s="74"/>
      <c r="M34" s="74"/>
      <c r="N34" s="74" t="s">
        <v>117</v>
      </c>
      <c r="O34" s="74"/>
      <c r="P34" s="74"/>
      <c r="Q34" s="74" t="s">
        <v>116</v>
      </c>
      <c r="R34" s="74"/>
      <c r="S34" s="74"/>
    </row>
    <row r="35" spans="1:20" ht="31.5" customHeight="1" x14ac:dyDescent="0.2">
      <c r="B35" s="72" t="s">
        <v>6</v>
      </c>
      <c r="C35" s="72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2"/>
      <c r="C36" s="72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2"/>
      <c r="C37" s="72"/>
      <c r="D37" s="54" t="s">
        <v>118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2"/>
      <c r="C38" s="72"/>
      <c r="D38" s="55" t="s">
        <v>65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2"/>
      <c r="C39" s="72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2"/>
      <c r="C40" s="72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2"/>
      <c r="C41" s="72"/>
      <c r="D41" s="42" t="s">
        <v>21</v>
      </c>
      <c r="E41" s="69" t="s">
        <v>119</v>
      </c>
      <c r="F41" s="69"/>
      <c r="G41" s="69"/>
      <c r="H41" s="69" t="s">
        <v>120</v>
      </c>
      <c r="I41" s="69"/>
      <c r="J41" s="69"/>
      <c r="K41" s="69" t="s">
        <v>121</v>
      </c>
      <c r="L41" s="69"/>
      <c r="M41" s="69"/>
      <c r="N41" s="69" t="s">
        <v>120</v>
      </c>
      <c r="O41" s="69"/>
      <c r="P41" s="69"/>
      <c r="Q41" s="69" t="s">
        <v>120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135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136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137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67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138</v>
      </c>
      <c r="E48" s="45"/>
      <c r="F48" s="45"/>
      <c r="G48" s="45">
        <v>1</v>
      </c>
      <c r="H48" s="45">
        <v>1</v>
      </c>
      <c r="I48" s="45"/>
      <c r="J48" s="45"/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139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>
        <v>1</v>
      </c>
      <c r="O49" s="45"/>
      <c r="P49" s="45"/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140</v>
      </c>
      <c r="E50" s="45">
        <v>1</v>
      </c>
      <c r="F50" s="45"/>
      <c r="G50" s="45"/>
      <c r="H50" s="45"/>
      <c r="I50" s="45"/>
      <c r="J50" s="45">
        <v>1</v>
      </c>
      <c r="K50" s="45">
        <v>1</v>
      </c>
      <c r="L50" s="45"/>
      <c r="M50" s="45"/>
      <c r="N50" s="45"/>
      <c r="O50" s="45"/>
      <c r="P50" s="45">
        <v>1</v>
      </c>
      <c r="Q50" s="45">
        <v>1</v>
      </c>
      <c r="R50" s="45"/>
      <c r="S50" s="45"/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122</v>
      </c>
      <c r="F52" s="69"/>
      <c r="G52" s="69"/>
      <c r="H52" s="69" t="s">
        <v>123</v>
      </c>
      <c r="I52" s="69"/>
      <c r="J52" s="69"/>
      <c r="K52" s="69" t="s">
        <v>124</v>
      </c>
      <c r="L52" s="69"/>
      <c r="M52" s="69"/>
      <c r="N52" s="69" t="s">
        <v>124</v>
      </c>
      <c r="O52" s="69"/>
      <c r="P52" s="69"/>
      <c r="Q52" s="69" t="s">
        <v>122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125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94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34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2</v>
      </c>
      <c r="F58" s="48">
        <f t="shared" si="7"/>
        <v>2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2</v>
      </c>
      <c r="L58" s="48">
        <f t="shared" si="7"/>
        <v>2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126</v>
      </c>
      <c r="F59" s="69"/>
      <c r="G59" s="69"/>
      <c r="H59" s="69" t="s">
        <v>126</v>
      </c>
      <c r="I59" s="69"/>
      <c r="J59" s="69"/>
      <c r="K59" s="69" t="s">
        <v>126</v>
      </c>
      <c r="L59" s="69"/>
      <c r="M59" s="69"/>
      <c r="N59" s="69" t="s">
        <v>126</v>
      </c>
      <c r="O59" s="69"/>
      <c r="P59" s="69"/>
      <c r="Q59" s="69" t="s">
        <v>126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127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128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68</v>
      </c>
      <c r="F64" s="69"/>
      <c r="G64" s="69"/>
      <c r="H64" s="69" t="s">
        <v>129</v>
      </c>
      <c r="I64" s="69"/>
      <c r="J64" s="69"/>
      <c r="K64" s="69" t="s">
        <v>129</v>
      </c>
      <c r="L64" s="69"/>
      <c r="M64" s="69"/>
      <c r="N64" s="69" t="s">
        <v>129</v>
      </c>
      <c r="O64" s="69"/>
      <c r="P64" s="69"/>
      <c r="Q64" s="69" t="s">
        <v>129</v>
      </c>
      <c r="R64" s="69"/>
      <c r="S64" s="69"/>
    </row>
    <row r="65" spans="1:20" ht="31.5" customHeight="1" x14ac:dyDescent="0.2">
      <c r="B65" s="72" t="s">
        <v>12</v>
      </c>
      <c r="C65" s="72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2"/>
      <c r="C66" s="72"/>
      <c r="D66" s="53" t="s">
        <v>130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2"/>
      <c r="C67" s="72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2"/>
      <c r="C68" s="72"/>
      <c r="D68" s="42" t="s">
        <v>21</v>
      </c>
      <c r="E68" s="71" t="s">
        <v>70</v>
      </c>
      <c r="F68" s="71"/>
      <c r="G68" s="71"/>
      <c r="H68" s="71" t="s">
        <v>131</v>
      </c>
      <c r="I68" s="71"/>
      <c r="J68" s="71"/>
      <c r="K68" s="71" t="s">
        <v>131</v>
      </c>
      <c r="L68" s="71"/>
      <c r="M68" s="71"/>
      <c r="N68" s="71" t="s">
        <v>131</v>
      </c>
      <c r="O68" s="71"/>
      <c r="P68" s="71"/>
      <c r="Q68" s="71" t="s">
        <v>131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14</v>
      </c>
      <c r="F70" s="20">
        <f t="shared" ref="F70:S70" si="10">+F67+F63+F58+F51+F40+F33+F23+F18</f>
        <v>3</v>
      </c>
      <c r="G70" s="20">
        <f t="shared" si="10"/>
        <v>13</v>
      </c>
      <c r="H70" s="20">
        <f t="shared" si="10"/>
        <v>14</v>
      </c>
      <c r="I70" s="20">
        <f t="shared" si="10"/>
        <v>3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14</v>
      </c>
      <c r="O70" s="20">
        <f t="shared" si="10"/>
        <v>3</v>
      </c>
      <c r="P70" s="20">
        <f t="shared" si="10"/>
        <v>13</v>
      </c>
      <c r="Q70" s="20">
        <f t="shared" si="10"/>
        <v>14</v>
      </c>
      <c r="R70" s="20">
        <f t="shared" si="10"/>
        <v>3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70</v>
      </c>
      <c r="F72" s="21">
        <f>+E72/$E$75</f>
        <v>0.36082474226804123</v>
      </c>
    </row>
    <row r="73" spans="1:20" x14ac:dyDescent="0.2">
      <c r="D73" s="17" t="s">
        <v>1</v>
      </c>
      <c r="E73" s="20">
        <f>+F70+H70+K70+N70+Q70</f>
        <v>59</v>
      </c>
      <c r="F73" s="21">
        <f t="shared" ref="F73:F75" si="11">+E73/$E$75</f>
        <v>0.30412371134020616</v>
      </c>
    </row>
    <row r="74" spans="1:20" x14ac:dyDescent="0.2">
      <c r="D74" s="17" t="s">
        <v>2</v>
      </c>
      <c r="E74" s="20">
        <f>+G70+J70+M70+P70+S70</f>
        <v>65</v>
      </c>
      <c r="F74" s="21">
        <f t="shared" si="11"/>
        <v>0.33505154639175255</v>
      </c>
    </row>
    <row r="75" spans="1:20" x14ac:dyDescent="0.2">
      <c r="E75" s="20">
        <f>SUM(E72:E74)</f>
        <v>194</v>
      </c>
      <c r="F75" s="21">
        <f t="shared" si="11"/>
        <v>1</v>
      </c>
    </row>
    <row r="77" spans="1:20" x14ac:dyDescent="0.2">
      <c r="D77" s="27" t="s">
        <v>53</v>
      </c>
      <c r="E77" s="26"/>
      <c r="F77" s="37">
        <f>+F72+F74</f>
        <v>0.69587628865979378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topLeftCell="A24" zoomScale="90" zoomScaleNormal="90" workbookViewId="0">
      <selection activeCell="D16" sqref="D1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113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102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1" t="s">
        <v>35</v>
      </c>
      <c r="C12" s="92"/>
      <c r="D12" s="92"/>
      <c r="E12" s="18"/>
      <c r="F12" s="18"/>
      <c r="G12" s="18"/>
      <c r="H12" s="18"/>
      <c r="I12" s="18"/>
      <c r="J12" s="18"/>
    </row>
    <row r="13" spans="1:20" ht="31.5" customHeight="1" x14ac:dyDescent="0.2">
      <c r="B13" s="93"/>
      <c r="C13" s="94"/>
      <c r="D13" s="9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108</v>
      </c>
      <c r="F14" s="88"/>
      <c r="G14" s="89"/>
      <c r="H14" s="90" t="s">
        <v>109</v>
      </c>
      <c r="I14" s="90"/>
      <c r="J14" s="90"/>
      <c r="K14" s="90" t="s">
        <v>110</v>
      </c>
      <c r="L14" s="90"/>
      <c r="M14" s="90"/>
      <c r="N14" s="90" t="s">
        <v>111</v>
      </c>
      <c r="O14" s="90"/>
      <c r="P14" s="90"/>
      <c r="Q14" s="90" t="s">
        <v>112</v>
      </c>
      <c r="R14" s="90"/>
      <c r="S14" s="9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73</v>
      </c>
      <c r="F19" s="69"/>
      <c r="G19" s="69"/>
      <c r="H19" s="69" t="s">
        <v>73</v>
      </c>
      <c r="I19" s="69"/>
      <c r="J19" s="69"/>
      <c r="K19" s="69" t="s">
        <v>73</v>
      </c>
      <c r="L19" s="69"/>
      <c r="M19" s="69"/>
      <c r="N19" s="69" t="s">
        <v>73</v>
      </c>
      <c r="O19" s="69"/>
      <c r="P19" s="69"/>
      <c r="Q19" s="69" t="s">
        <v>73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2"/>
      <c r="C21" s="72"/>
      <c r="D21" s="49" t="s">
        <v>132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2"/>
      <c r="C22" s="72"/>
      <c r="D22" s="49" t="s">
        <v>77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78</v>
      </c>
      <c r="F24" s="74"/>
      <c r="G24" s="74"/>
      <c r="H24" s="74" t="s">
        <v>78</v>
      </c>
      <c r="I24" s="74"/>
      <c r="J24" s="74"/>
      <c r="K24" s="84" t="s">
        <v>78</v>
      </c>
      <c r="L24" s="85"/>
      <c r="M24" s="86"/>
      <c r="N24" s="74" t="s">
        <v>78</v>
      </c>
      <c r="O24" s="74"/>
      <c r="P24" s="74"/>
      <c r="Q24" s="74" t="s">
        <v>78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56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2"/>
      <c r="C27" s="72"/>
      <c r="D27" s="51" t="s">
        <v>79</v>
      </c>
      <c r="E27" s="45"/>
      <c r="F27" s="45"/>
      <c r="G27" s="45">
        <v>1</v>
      </c>
      <c r="H27" s="45">
        <v>1</v>
      </c>
      <c r="I27" s="45"/>
      <c r="J27" s="45"/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2"/>
      <c r="C28" s="72"/>
      <c r="D28" s="51" t="s">
        <v>80</v>
      </c>
      <c r="E28" s="45">
        <v>1</v>
      </c>
      <c r="F28" s="45"/>
      <c r="G28" s="45"/>
      <c r="H28" s="45"/>
      <c r="I28" s="45"/>
      <c r="J28" s="45">
        <v>1</v>
      </c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2"/>
      <c r="C29" s="72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2"/>
      <c r="C30" s="72"/>
      <c r="D30" s="42" t="s">
        <v>21</v>
      </c>
      <c r="E30" s="74" t="s">
        <v>81</v>
      </c>
      <c r="F30" s="74"/>
      <c r="G30" s="74"/>
      <c r="H30" s="74" t="s">
        <v>71</v>
      </c>
      <c r="I30" s="74"/>
      <c r="J30" s="74"/>
      <c r="K30" s="74" t="s">
        <v>82</v>
      </c>
      <c r="L30" s="74"/>
      <c r="M30" s="74"/>
      <c r="N30" s="74" t="s">
        <v>83</v>
      </c>
      <c r="O30" s="74"/>
      <c r="P30" s="74"/>
      <c r="Q30" s="74" t="s">
        <v>83</v>
      </c>
      <c r="R30" s="74"/>
      <c r="S30" s="74"/>
    </row>
    <row r="31" spans="1:20" ht="31.5" customHeight="1" x14ac:dyDescent="0.2">
      <c r="B31" s="72" t="s">
        <v>6</v>
      </c>
      <c r="C31" s="72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2"/>
      <c r="C32" s="72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2"/>
      <c r="C33" s="72"/>
      <c r="D33" s="54" t="s">
        <v>84</v>
      </c>
      <c r="E33" s="45"/>
      <c r="F33" s="45">
        <v>1</v>
      </c>
      <c r="G33" s="45"/>
      <c r="H33" s="45"/>
      <c r="I33" s="45">
        <v>1</v>
      </c>
      <c r="J33" s="45"/>
      <c r="K33" s="45"/>
      <c r="L33" s="45">
        <v>1</v>
      </c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2"/>
      <c r="C34" s="72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2"/>
      <c r="C35" s="72"/>
      <c r="D35" s="47" t="s">
        <v>4</v>
      </c>
      <c r="E35" s="48">
        <f t="shared" ref="E35:S35" si="3">SUM(E32:E34)</f>
        <v>2</v>
      </c>
      <c r="F35" s="48">
        <f t="shared" si="3"/>
        <v>1</v>
      </c>
      <c r="G35" s="48">
        <f t="shared" si="3"/>
        <v>0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2"/>
      <c r="C36" s="72"/>
      <c r="D36" s="42" t="s">
        <v>21</v>
      </c>
      <c r="E36" s="69" t="s">
        <v>85</v>
      </c>
      <c r="F36" s="69"/>
      <c r="G36" s="69"/>
      <c r="H36" s="69" t="s">
        <v>86</v>
      </c>
      <c r="I36" s="69"/>
      <c r="J36" s="69"/>
      <c r="K36" s="69" t="s">
        <v>87</v>
      </c>
      <c r="L36" s="69"/>
      <c r="M36" s="69"/>
      <c r="N36" s="69" t="s">
        <v>86</v>
      </c>
      <c r="O36" s="69"/>
      <c r="P36" s="69"/>
      <c r="Q36" s="69" t="s">
        <v>86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57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58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88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59</v>
      </c>
      <c r="E41" s="45"/>
      <c r="F41" s="45"/>
      <c r="G41" s="45">
        <v>1</v>
      </c>
      <c r="H41" s="45">
        <v>1</v>
      </c>
      <c r="I41" s="45"/>
      <c r="J41" s="45"/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89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>
        <v>1</v>
      </c>
      <c r="O42" s="45"/>
      <c r="P42" s="45"/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90</v>
      </c>
      <c r="E43" s="45">
        <v>1</v>
      </c>
      <c r="F43" s="45"/>
      <c r="G43" s="45"/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91</v>
      </c>
      <c r="E44" s="45"/>
      <c r="F44" s="45"/>
      <c r="G44" s="45">
        <v>1</v>
      </c>
      <c r="H44" s="45"/>
      <c r="I44" s="45"/>
      <c r="J44" s="45">
        <v>1</v>
      </c>
      <c r="K44" s="45">
        <v>1</v>
      </c>
      <c r="L44" s="45"/>
      <c r="M44" s="45"/>
      <c r="N44" s="45"/>
      <c r="O44" s="45"/>
      <c r="P44" s="45">
        <v>1</v>
      </c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1" t="s">
        <v>92</v>
      </c>
      <c r="F46" s="71"/>
      <c r="G46" s="71"/>
      <c r="H46" s="71" t="s">
        <v>92</v>
      </c>
      <c r="I46" s="71"/>
      <c r="J46" s="71"/>
      <c r="K46" s="71" t="s">
        <v>92</v>
      </c>
      <c r="L46" s="71"/>
      <c r="M46" s="71"/>
      <c r="N46" s="71" t="s">
        <v>93</v>
      </c>
      <c r="O46" s="71"/>
      <c r="P46" s="71"/>
      <c r="Q46" s="71" t="s">
        <v>92</v>
      </c>
      <c r="R46" s="71"/>
      <c r="S46" s="71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3"/>
      <c r="C50" s="73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94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1" t="s">
        <v>95</v>
      </c>
      <c r="F53" s="71"/>
      <c r="G53" s="71"/>
      <c r="H53" s="71" t="s">
        <v>95</v>
      </c>
      <c r="I53" s="71"/>
      <c r="J53" s="71"/>
      <c r="K53" s="71" t="s">
        <v>95</v>
      </c>
      <c r="L53" s="71"/>
      <c r="M53" s="71"/>
      <c r="N53" s="71" t="s">
        <v>96</v>
      </c>
      <c r="O53" s="71"/>
      <c r="P53" s="71"/>
      <c r="Q53" s="71" t="s">
        <v>96</v>
      </c>
      <c r="R53" s="71"/>
      <c r="S53" s="71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97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98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1" t="s">
        <v>99</v>
      </c>
      <c r="F58" s="71"/>
      <c r="G58" s="71"/>
      <c r="H58" s="71" t="s">
        <v>99</v>
      </c>
      <c r="I58" s="71"/>
      <c r="J58" s="71"/>
      <c r="K58" s="71" t="s">
        <v>99</v>
      </c>
      <c r="L58" s="71"/>
      <c r="M58" s="71"/>
      <c r="N58" s="71" t="s">
        <v>99</v>
      </c>
      <c r="O58" s="71"/>
      <c r="P58" s="71"/>
      <c r="Q58" s="71" t="s">
        <v>99</v>
      </c>
      <c r="R58" s="71"/>
      <c r="S58" s="71"/>
    </row>
    <row r="59" spans="1:20" ht="31.5" customHeight="1" x14ac:dyDescent="0.2">
      <c r="B59" s="72" t="s">
        <v>12</v>
      </c>
      <c r="C59" s="72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2"/>
      <c r="C60" s="72"/>
      <c r="D60" s="53" t="s">
        <v>100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2"/>
      <c r="C61" s="72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2"/>
      <c r="C62" s="72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2"/>
      <c r="C63" s="72"/>
      <c r="D63" s="42" t="s">
        <v>21</v>
      </c>
      <c r="E63" s="71" t="s">
        <v>101</v>
      </c>
      <c r="F63" s="71"/>
      <c r="G63" s="71"/>
      <c r="H63" s="71" t="s">
        <v>101</v>
      </c>
      <c r="I63" s="71"/>
      <c r="J63" s="71"/>
      <c r="K63" s="71" t="s">
        <v>101</v>
      </c>
      <c r="L63" s="71"/>
      <c r="M63" s="71"/>
      <c r="N63" s="71" t="s">
        <v>101</v>
      </c>
      <c r="O63" s="71"/>
      <c r="P63" s="71"/>
      <c r="Q63" s="71" t="s">
        <v>72</v>
      </c>
      <c r="R63" s="71"/>
      <c r="S63" s="71"/>
    </row>
    <row r="65" spans="1:22" x14ac:dyDescent="0.2">
      <c r="E65" s="20">
        <f>+E62+E57+E52+E45+E35+E29+E23+E18</f>
        <v>14</v>
      </c>
      <c r="F65" s="20">
        <f t="shared" ref="F65:S65" si="9">+F62+F57+F52+F45+F35+F29+F23+F18</f>
        <v>1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71</v>
      </c>
      <c r="F67" s="21">
        <f>+E67/$E$70</f>
        <v>0.56799999999999995</v>
      </c>
    </row>
    <row r="68" spans="1:22" x14ac:dyDescent="0.2">
      <c r="D68" s="17" t="s">
        <v>1</v>
      </c>
      <c r="E68" s="20">
        <f>+F65+I65+L65+O65+R65</f>
        <v>4</v>
      </c>
      <c r="F68" s="21">
        <f t="shared" ref="F68:F70" si="10">+E68/$E$70</f>
        <v>3.2000000000000001E-2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53</v>
      </c>
      <c r="E72" s="26"/>
      <c r="F72" s="37">
        <f>+F67+F69</f>
        <v>0.96799999999999997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2021-07-18T18:22:40Z</dcterms:modified>
</cp:coreProperties>
</file>