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rgeMario/Downloads/GRAFICAS PERFIL 2015-4/"/>
    </mc:Choice>
  </mc:AlternateContent>
  <xr:revisionPtr revIDLastSave="0" documentId="13_ncr:1_{459AE691-59EF-9646-BC3C-5CBC04A84AA0}" xr6:coauthVersionLast="46" xr6:coauthVersionMax="46" xr10:uidLastSave="{00000000-0000-0000-0000-000000000000}"/>
  <bookViews>
    <workbookView xWindow="0" yWindow="500" windowWidth="15600" windowHeight="11760" xr2:uid="{00000000-000D-0000-FFFF-FFFF00000000}"/>
  </bookViews>
  <sheets>
    <sheet name="Morbilidad" sheetId="5" r:id="rId1"/>
  </sheets>
  <calcPr calcId="191028"/>
</workbook>
</file>

<file path=xl/calcChain.xml><?xml version="1.0" encoding="utf-8"?>
<calcChain xmlns="http://schemas.openxmlformats.org/spreadsheetml/2006/main">
  <c r="V21" i="5" l="1"/>
  <c r="V17" i="5"/>
  <c r="V16" i="5"/>
  <c r="V11" i="5"/>
  <c r="V6" i="5"/>
  <c r="U21" i="5"/>
  <c r="U16" i="5"/>
  <c r="U7" i="5"/>
  <c r="U11" i="5"/>
  <c r="U15" i="5"/>
  <c r="U6" i="5"/>
  <c r="U4" i="5"/>
  <c r="U17" i="5"/>
  <c r="T11" i="5"/>
  <c r="T21" i="5"/>
  <c r="T17" i="5"/>
  <c r="T16" i="5"/>
  <c r="T15" i="5"/>
  <c r="T7" i="5"/>
  <c r="T8" i="5"/>
  <c r="T6" i="5"/>
  <c r="T4" i="5"/>
  <c r="R15" i="5"/>
  <c r="R7" i="5"/>
  <c r="R8" i="5"/>
  <c r="S15" i="5"/>
  <c r="S7" i="5"/>
  <c r="S21" i="5"/>
  <c r="S17" i="5"/>
  <c r="S16" i="5"/>
  <c r="S11" i="5"/>
  <c r="S6" i="5"/>
  <c r="S4" i="5"/>
  <c r="R21" i="5"/>
  <c r="R17" i="5"/>
  <c r="R16" i="5"/>
  <c r="R11" i="5"/>
  <c r="R6" i="5"/>
  <c r="R4" i="5"/>
  <c r="Q15" i="5"/>
  <c r="Q21" i="5"/>
  <c r="Q4" i="5"/>
  <c r="Q6" i="5"/>
  <c r="Q7" i="5"/>
  <c r="Q8" i="5"/>
  <c r="Q11" i="5"/>
  <c r="Q16" i="5"/>
  <c r="Q17" i="5"/>
  <c r="P15" i="5"/>
  <c r="P17" i="5"/>
  <c r="P16" i="5"/>
  <c r="P21" i="5"/>
  <c r="P6" i="5"/>
  <c r="P7" i="5"/>
  <c r="P8" i="5"/>
  <c r="P4" i="5"/>
  <c r="P11" i="5"/>
  <c r="O16" i="5"/>
  <c r="O17" i="5"/>
  <c r="O21" i="5"/>
  <c r="O6" i="5"/>
  <c r="O4" i="5"/>
  <c r="O15" i="5"/>
  <c r="O7" i="5"/>
  <c r="O8" i="5"/>
  <c r="N13" i="5"/>
  <c r="G21" i="5"/>
  <c r="O11" i="5"/>
  <c r="N8" i="5"/>
  <c r="L16" i="5"/>
  <c r="G4" i="5"/>
  <c r="H4" i="5"/>
  <c r="I4" i="5"/>
  <c r="J4" i="5"/>
  <c r="K4" i="5"/>
  <c r="L4" i="5"/>
  <c r="M4" i="5"/>
  <c r="N4" i="5"/>
  <c r="H21" i="5"/>
  <c r="I21" i="5"/>
  <c r="K21" i="5"/>
  <c r="L21" i="5"/>
  <c r="M21" i="5"/>
  <c r="N21" i="5"/>
  <c r="F21" i="5"/>
  <c r="E21" i="5"/>
  <c r="D21" i="5"/>
  <c r="C21" i="5"/>
  <c r="M16" i="5"/>
  <c r="N16" i="5"/>
  <c r="M17" i="5"/>
  <c r="N17" i="5"/>
  <c r="M15" i="5"/>
  <c r="M7" i="5"/>
  <c r="M8" i="5"/>
  <c r="N6" i="5"/>
  <c r="N11" i="5"/>
  <c r="M11" i="5"/>
  <c r="M6" i="5"/>
  <c r="L15" i="5"/>
  <c r="L7" i="5"/>
  <c r="L8" i="5"/>
  <c r="H17" i="5"/>
  <c r="I17" i="5"/>
  <c r="J17" i="5"/>
  <c r="K17" i="5"/>
  <c r="L17" i="5"/>
  <c r="G17" i="5"/>
  <c r="H16" i="5"/>
  <c r="I16" i="5"/>
  <c r="K16" i="5"/>
  <c r="G16" i="5"/>
  <c r="L6" i="5"/>
  <c r="L11" i="5"/>
  <c r="K8" i="5"/>
  <c r="K11" i="5"/>
  <c r="K6" i="5"/>
  <c r="J11" i="5"/>
  <c r="J7" i="5"/>
  <c r="J8" i="5"/>
  <c r="J5" i="5"/>
  <c r="J6" i="5"/>
  <c r="H15" i="5"/>
  <c r="H7" i="5"/>
  <c r="H8" i="5"/>
  <c r="I15" i="5"/>
  <c r="G15" i="5"/>
  <c r="I11" i="5"/>
  <c r="G6" i="5"/>
  <c r="H6" i="5"/>
  <c r="I6" i="5"/>
  <c r="I7" i="5"/>
  <c r="I8" i="5"/>
  <c r="H11" i="5"/>
  <c r="D11" i="5"/>
  <c r="G7" i="5"/>
  <c r="G8" i="5"/>
  <c r="E11" i="5"/>
  <c r="F11" i="5"/>
  <c r="G11" i="5"/>
  <c r="D7" i="5"/>
  <c r="E7" i="5"/>
  <c r="J16" i="5"/>
  <c r="J21" i="5"/>
  <c r="S8" i="5"/>
  <c r="U8" i="5"/>
</calcChain>
</file>

<file path=xl/sharedStrings.xml><?xml version="1.0" encoding="utf-8"?>
<sst xmlns="http://schemas.openxmlformats.org/spreadsheetml/2006/main" count="38" uniqueCount="28">
  <si>
    <t>Infecciones Respiratorias Agudas. Pereira, 2002-2017</t>
  </si>
  <si>
    <t>Evento</t>
  </si>
  <si>
    <t>Unidad de medida</t>
  </si>
  <si>
    <t xml:space="preserve">Total IRA consulta externa </t>
  </si>
  <si>
    <t>J00-J22</t>
  </si>
  <si>
    <t>Consultas de 1ª vez</t>
  </si>
  <si>
    <t>%  total de la consulta</t>
  </si>
  <si>
    <t>%</t>
  </si>
  <si>
    <t>IRA en &lt; 5 años</t>
  </si>
  <si>
    <t xml:space="preserve">solo sivigla poues integra mas ips </t>
  </si>
  <si>
    <t>%  de la consulta por IRA &lt; 5 años</t>
  </si>
  <si>
    <t>IRA en  &gt; 5 años</t>
  </si>
  <si>
    <t>% de la consulta de &gt;5 años</t>
  </si>
  <si>
    <t>Egresos por IRA en &lt;5 años</t>
  </si>
  <si>
    <t>No de egresos</t>
  </si>
  <si>
    <t>Total egresos &lt;5 años</t>
  </si>
  <si>
    <t>Casos</t>
  </si>
  <si>
    <t>% egresos  IRA en &lt;5 años entre el total de egresos de &lt;5 años</t>
  </si>
  <si>
    <t>Total egresos por IRA</t>
  </si>
  <si>
    <t>Total consultas de 1ª vez</t>
  </si>
  <si>
    <t>Consultas &lt;5 años de 1ª vez</t>
  </si>
  <si>
    <t>Consultas &gt;5 años de 1ª vez</t>
  </si>
  <si>
    <t>Tasa morbilidad &lt; 5 años consultas</t>
  </si>
  <si>
    <t>Tasa morbilidad &lt; 5 años egresos</t>
  </si>
  <si>
    <t>Poblacion &lt; 5 años</t>
  </si>
  <si>
    <t>Fuente: RIPS - SISAP</t>
  </si>
  <si>
    <t>actualizacion</t>
  </si>
  <si>
    <t xml:space="preserve">TASA MORBILIDAD  X IRA &lt; 5 AÑOS x 1000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</si>
</sst>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0" fillId="0" borderId="0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Border="1"/>
    <xf numFmtId="164" fontId="2" fillId="0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2" fillId="0" borderId="3" xfId="0" applyFont="1" applyBorder="1"/>
    <xf numFmtId="164" fontId="1" fillId="0" borderId="3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3" xfId="0" applyFont="1" applyBorder="1"/>
    <xf numFmtId="0" fontId="2" fillId="0" borderId="0" xfId="0" applyFont="1"/>
    <xf numFmtId="0" fontId="2" fillId="0" borderId="0" xfId="0" applyFont="1" applyFill="1" applyBorder="1"/>
    <xf numFmtId="0" fontId="2" fillId="4" borderId="2" xfId="0" applyFont="1" applyFill="1" applyBorder="1"/>
    <xf numFmtId="0" fontId="0" fillId="4" borderId="0" xfId="0" applyFill="1" applyBorder="1"/>
    <xf numFmtId="1" fontId="0" fillId="4" borderId="0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2" fillId="4" borderId="0" xfId="2" applyFont="1" applyFill="1" applyBorder="1" applyAlignment="1">
      <alignment horizontal="center"/>
    </xf>
    <xf numFmtId="0" fontId="1" fillId="0" borderId="6" xfId="0" applyFont="1" applyFill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8" xfId="0" applyFont="1" applyBorder="1"/>
    <xf numFmtId="0" fontId="2" fillId="3" borderId="2" xfId="0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0" fillId="3" borderId="0" xfId="0" applyFill="1" applyBorder="1"/>
    <xf numFmtId="0" fontId="0" fillId="0" borderId="0" xfId="0" applyFill="1"/>
    <xf numFmtId="0" fontId="1" fillId="5" borderId="0" xfId="0" applyFont="1" applyFill="1"/>
    <xf numFmtId="164" fontId="1" fillId="5" borderId="0" xfId="0" applyNumberFormat="1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6" fontId="0" fillId="0" borderId="5" xfId="0" quotePrefix="1" applyNumberFormat="1" applyBorder="1"/>
    <xf numFmtId="0" fontId="2" fillId="0" borderId="5" xfId="0" applyFont="1" applyBorder="1" applyAlignment="1">
      <alignment horizontal="left"/>
    </xf>
    <xf numFmtId="0" fontId="0" fillId="0" borderId="5" xfId="0" applyBorder="1"/>
    <xf numFmtId="0" fontId="1" fillId="0" borderId="4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6" borderId="2" xfId="0" applyFont="1" applyFill="1" applyBorder="1"/>
    <xf numFmtId="0" fontId="1" fillId="6" borderId="0" xfId="0" applyFont="1" applyFill="1" applyBorder="1"/>
    <xf numFmtId="164" fontId="1" fillId="6" borderId="0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9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7" borderId="0" xfId="0" applyFill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6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6" fillId="4" borderId="0" xfId="2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/>
    <xf numFmtId="1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5" borderId="0" xfId="0" applyNumberFormat="1" applyFill="1"/>
    <xf numFmtId="164" fontId="1" fillId="0" borderId="0" xfId="0" applyNumberFormat="1" applyFont="1"/>
    <xf numFmtId="164" fontId="1" fillId="0" borderId="11" xfId="0" applyNumberFormat="1" applyFont="1" applyBorder="1"/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1" fillId="6" borderId="0" xfId="0" applyNumberFormat="1" applyFont="1" applyFill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64" fontId="1" fillId="6" borderId="0" xfId="0" applyNumberFormat="1" applyFont="1" applyFill="1" applyAlignment="1">
      <alignment horizontal="right"/>
    </xf>
    <xf numFmtId="1" fontId="6" fillId="0" borderId="9" xfId="0" applyNumberFormat="1" applyFont="1" applyFill="1" applyBorder="1" applyAlignment="1">
      <alignment horizontal="right"/>
    </xf>
    <xf numFmtId="0" fontId="0" fillId="7" borderId="10" xfId="0" applyFill="1" applyBorder="1"/>
    <xf numFmtId="0" fontId="0" fillId="0" borderId="0" xfId="0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/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Porcentaje de consultas  por Infección Respiratoria aguda. Pereira 2005-2019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220125786163521E-2"/>
          <c:y val="0.23754789272030652"/>
          <c:w val="0.92201257861635222"/>
          <c:h val="0.63984674329501912"/>
        </c:manualLayout>
      </c:layout>
      <c:lineChart>
        <c:grouping val="standard"/>
        <c:varyColors val="0"/>
        <c:ser>
          <c:idx val="1"/>
          <c:order val="0"/>
          <c:tx>
            <c:strRef>
              <c:f>Morbilidad!$A$7</c:f>
              <c:strCache>
                <c:ptCount val="1"/>
                <c:pt idx="0">
                  <c:v>IRA en  &gt; 5 años</c:v>
                </c:pt>
              </c:strCache>
            </c:strRef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Morbilidad!$G$2:$U$2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Morbilidad!$G$8:$U$8</c:f>
              <c:numCache>
                <c:formatCode>0.0</c:formatCode>
                <c:ptCount val="15"/>
                <c:pt idx="0">
                  <c:v>5.5772879273868838</c:v>
                </c:pt>
                <c:pt idx="1">
                  <c:v>5.8753020451409803</c:v>
                </c:pt>
                <c:pt idx="2">
                  <c:v>5.5611377661667802</c:v>
                </c:pt>
                <c:pt idx="3">
                  <c:v>4.4522353634980174</c:v>
                </c:pt>
                <c:pt idx="4">
                  <c:v>4.8314690034090324</c:v>
                </c:pt>
                <c:pt idx="5">
                  <c:v>5.0471122436066551</c:v>
                </c:pt>
                <c:pt idx="6">
                  <c:v>4.2810194480846846</c:v>
                </c:pt>
                <c:pt idx="7">
                  <c:v>5.9587848980422615</c:v>
                </c:pt>
                <c:pt idx="8">
                  <c:v>4.6397403136958495</c:v>
                </c:pt>
                <c:pt idx="9">
                  <c:v>4.2073848674585985</c:v>
                </c:pt>
                <c:pt idx="10">
                  <c:v>4.3253252988273125</c:v>
                </c:pt>
                <c:pt idx="11">
                  <c:v>3.5494476182371892</c:v>
                </c:pt>
                <c:pt idx="12">
                  <c:v>3.2634497697466194</c:v>
                </c:pt>
                <c:pt idx="13">
                  <c:v>2.5743237631943066</c:v>
                </c:pt>
                <c:pt idx="14">
                  <c:v>3.1217504976380761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349-9787-4B2BD8D40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062048"/>
        <c:axId val="1"/>
      </c:lineChart>
      <c:catAx>
        <c:axId val="209006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0900620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25</xdr:row>
      <xdr:rowOff>133350</xdr:rowOff>
    </xdr:from>
    <xdr:to>
      <xdr:col>14</xdr:col>
      <xdr:colOff>152400</xdr:colOff>
      <xdr:row>41</xdr:row>
      <xdr:rowOff>28575</xdr:rowOff>
    </xdr:to>
    <xdr:graphicFrame macro="">
      <xdr:nvGraphicFramePr>
        <xdr:cNvPr id="3388" name="1 Gráfico">
          <a:extLst>
            <a:ext uri="{FF2B5EF4-FFF2-40B4-BE49-F238E27FC236}">
              <a16:creationId xmlns:a16="http://schemas.microsoft.com/office/drawing/2014/main" id="{A903C3D5-AC56-4D0E-B449-9AC97D3A6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D1" zoomScale="90" zoomScaleNormal="90" workbookViewId="0">
      <selection activeCell="V26" sqref="V26"/>
    </sheetView>
  </sheetViews>
  <sheetFormatPr baseColWidth="10" defaultColWidth="8.83203125" defaultRowHeight="13" x14ac:dyDescent="0.15"/>
  <cols>
    <col min="1" max="1" width="30.83203125" customWidth="1"/>
    <col min="2" max="2" width="8.83203125" customWidth="1"/>
    <col min="3" max="3" width="17.33203125" customWidth="1"/>
    <col min="4" max="4" width="7.5" style="2" customWidth="1"/>
    <col min="5" max="5" width="6.83203125" style="2" customWidth="1"/>
    <col min="6" max="6" width="6.5" customWidth="1"/>
    <col min="7" max="7" width="7.83203125" customWidth="1"/>
    <col min="8" max="8" width="8.1640625" customWidth="1"/>
    <col min="9" max="10" width="8.33203125" customWidth="1"/>
    <col min="11" max="12" width="8.5" customWidth="1"/>
    <col min="13" max="13" width="8.6640625" customWidth="1"/>
    <col min="14" max="14" width="9.5" style="46" customWidth="1"/>
    <col min="15" max="15" width="8.5" customWidth="1"/>
    <col min="16" max="16" width="13.6640625" style="2" customWidth="1"/>
    <col min="17" max="17" width="11.5" style="2" customWidth="1"/>
    <col min="18" max="18" width="11.5" customWidth="1"/>
    <col min="19" max="20" width="12.6640625" customWidth="1"/>
    <col min="21" max="256" width="11.5" customWidth="1"/>
  </cols>
  <sheetData>
    <row r="1" spans="1:23" ht="16" x14ac:dyDescent="0.2">
      <c r="A1" s="73" t="s">
        <v>0</v>
      </c>
      <c r="B1" s="1"/>
      <c r="C1" s="1"/>
      <c r="J1" s="7"/>
    </row>
    <row r="2" spans="1:23" s="1" customFormat="1" ht="14" thickBot="1" x14ac:dyDescent="0.2">
      <c r="A2" s="3" t="s">
        <v>1</v>
      </c>
      <c r="B2" s="3"/>
      <c r="C2" s="68" t="s">
        <v>2</v>
      </c>
      <c r="D2" s="69">
        <v>2002</v>
      </c>
      <c r="E2" s="69">
        <v>2003</v>
      </c>
      <c r="F2" s="69">
        <v>2004</v>
      </c>
      <c r="G2" s="69">
        <v>2005</v>
      </c>
      <c r="H2" s="69">
        <v>2006</v>
      </c>
      <c r="I2" s="69">
        <v>2007</v>
      </c>
      <c r="J2" s="69">
        <v>2008</v>
      </c>
      <c r="K2" s="69">
        <v>2009</v>
      </c>
      <c r="L2" s="69">
        <v>2010</v>
      </c>
      <c r="M2" s="69">
        <v>2011</v>
      </c>
      <c r="N2" s="69">
        <v>2012</v>
      </c>
      <c r="O2" s="69">
        <v>2013</v>
      </c>
      <c r="P2" s="69">
        <v>2014</v>
      </c>
      <c r="Q2" s="69">
        <v>2015</v>
      </c>
      <c r="R2" s="89">
        <v>2016</v>
      </c>
      <c r="S2" s="89">
        <v>2017</v>
      </c>
      <c r="T2" s="89">
        <v>2018</v>
      </c>
      <c r="U2" s="89">
        <v>2019</v>
      </c>
      <c r="V2" s="89">
        <v>2020</v>
      </c>
    </row>
    <row r="3" spans="1:23" s="1" customFormat="1" x14ac:dyDescent="0.15">
      <c r="A3" s="50" t="s">
        <v>3</v>
      </c>
      <c r="B3" s="22" t="s">
        <v>4</v>
      </c>
      <c r="C3" s="25" t="s">
        <v>5</v>
      </c>
      <c r="D3" s="47">
        <v>65814</v>
      </c>
      <c r="E3" s="47">
        <v>74452</v>
      </c>
      <c r="F3" s="4">
        <v>76518</v>
      </c>
      <c r="G3" s="16">
        <v>67938</v>
      </c>
      <c r="H3" s="4">
        <v>63140</v>
      </c>
      <c r="I3" s="4">
        <v>58520</v>
      </c>
      <c r="J3" s="4">
        <v>60740</v>
      </c>
      <c r="K3" s="4">
        <v>44133</v>
      </c>
      <c r="L3" s="4">
        <v>76614</v>
      </c>
      <c r="M3" s="4">
        <v>71656</v>
      </c>
      <c r="N3" s="4">
        <v>53811</v>
      </c>
      <c r="O3" s="4">
        <v>55491</v>
      </c>
      <c r="P3" s="75">
        <v>52731</v>
      </c>
      <c r="Q3" s="75">
        <v>53659</v>
      </c>
      <c r="R3" s="1">
        <v>31828</v>
      </c>
      <c r="S3" s="100">
        <v>34505</v>
      </c>
      <c r="T3" s="100">
        <v>26859</v>
      </c>
      <c r="U3" s="111">
        <v>25085</v>
      </c>
    </row>
    <row r="4" spans="1:23" s="1" customFormat="1" x14ac:dyDescent="0.15">
      <c r="A4" s="24" t="s">
        <v>6</v>
      </c>
      <c r="B4" s="33"/>
      <c r="C4" s="25" t="s">
        <v>7</v>
      </c>
      <c r="D4" s="26"/>
      <c r="E4" s="20"/>
      <c r="F4" s="20"/>
      <c r="G4" s="30">
        <f t="shared" ref="G4:P4" si="0">+G3/G13*100</f>
        <v>8.16622372553757</v>
      </c>
      <c r="H4" s="30">
        <f t="shared" si="0"/>
        <v>9.9138154372268961</v>
      </c>
      <c r="I4" s="30">
        <f t="shared" si="0"/>
        <v>10.151086749119672</v>
      </c>
      <c r="J4" s="30">
        <f t="shared" si="0"/>
        <v>6.575265354283828</v>
      </c>
      <c r="K4" s="30">
        <f t="shared" si="0"/>
        <v>3.6788352564006379</v>
      </c>
      <c r="L4" s="30">
        <f t="shared" si="0"/>
        <v>7.1549978707031157</v>
      </c>
      <c r="M4" s="30">
        <f t="shared" si="0"/>
        <v>6.4370657702541729</v>
      </c>
      <c r="N4" s="30">
        <f t="shared" si="0"/>
        <v>6.5768824616467683</v>
      </c>
      <c r="O4" s="30">
        <f>+O3/O13*100</f>
        <v>6.1578325352745678</v>
      </c>
      <c r="P4" s="30">
        <f t="shared" si="0"/>
        <v>5.5144913440964798</v>
      </c>
      <c r="Q4" s="79">
        <f>+Q3/Q13*100</f>
        <v>5.7292306181085921</v>
      </c>
      <c r="R4" s="95">
        <f>+R3/R13*100</f>
        <v>4.6599474094159401</v>
      </c>
      <c r="S4" s="101">
        <f>+S3/S13*100</f>
        <v>4.2348647003377575</v>
      </c>
      <c r="T4" s="101">
        <f>+T3/T14*100</f>
        <v>36.971932770795767</v>
      </c>
      <c r="U4" s="112">
        <f>+U3/U14*100</f>
        <v>54.906209643881191</v>
      </c>
    </row>
    <row r="5" spans="1:23" x14ac:dyDescent="0.15">
      <c r="A5" s="15" t="s">
        <v>8</v>
      </c>
      <c r="B5" s="25"/>
      <c r="C5" s="25" t="s">
        <v>5</v>
      </c>
      <c r="D5" s="5">
        <v>23638</v>
      </c>
      <c r="E5" s="5">
        <v>28104</v>
      </c>
      <c r="F5" s="4">
        <v>30932</v>
      </c>
      <c r="G5" s="47">
        <v>27076</v>
      </c>
      <c r="H5" s="47">
        <v>32309</v>
      </c>
      <c r="I5" s="47">
        <v>31954</v>
      </c>
      <c r="J5" s="47">
        <f>15415+9691</f>
        <v>25106</v>
      </c>
      <c r="K5" s="47">
        <v>23750</v>
      </c>
      <c r="L5" s="47">
        <v>29552</v>
      </c>
      <c r="M5" s="47">
        <v>27457</v>
      </c>
      <c r="N5" s="47">
        <v>18538</v>
      </c>
      <c r="O5" s="47">
        <v>18414</v>
      </c>
      <c r="P5" s="47">
        <v>16781</v>
      </c>
      <c r="Q5" s="47">
        <v>17712</v>
      </c>
      <c r="R5">
        <v>10138</v>
      </c>
      <c r="S5" s="102">
        <v>10460</v>
      </c>
      <c r="T5" s="102">
        <v>8570</v>
      </c>
      <c r="U5" s="102">
        <v>8273</v>
      </c>
      <c r="V5" s="106">
        <v>8563</v>
      </c>
      <c r="W5" s="78" t="s">
        <v>9</v>
      </c>
    </row>
    <row r="6" spans="1:23" s="58" customFormat="1" x14ac:dyDescent="0.15">
      <c r="A6" s="51" t="s">
        <v>10</v>
      </c>
      <c r="B6" s="52"/>
      <c r="C6" s="52" t="s">
        <v>7</v>
      </c>
      <c r="D6" s="53"/>
      <c r="E6" s="53"/>
      <c r="F6" s="54"/>
      <c r="G6" s="27">
        <f t="shared" ref="G6:L6" si="1">+G5/G14*100</f>
        <v>27.269888910151174</v>
      </c>
      <c r="H6" s="27">
        <f t="shared" si="1"/>
        <v>28.81310586535632</v>
      </c>
      <c r="I6" s="27">
        <f t="shared" si="1"/>
        <v>32.347998623230957</v>
      </c>
      <c r="J6" s="27">
        <f t="shared" si="1"/>
        <v>20.344724196332344</v>
      </c>
      <c r="K6" s="27">
        <f t="shared" si="1"/>
        <v>14.757510796284215</v>
      </c>
      <c r="L6" s="27">
        <f t="shared" si="1"/>
        <v>21.364641922470756</v>
      </c>
      <c r="M6" s="27">
        <f t="shared" ref="M6:S6" si="2">+M5/M13*100</f>
        <v>2.4665417390570061</v>
      </c>
      <c r="N6" s="27">
        <f t="shared" si="2"/>
        <v>2.2657495135568526</v>
      </c>
      <c r="O6" s="27">
        <f t="shared" si="2"/>
        <v>2.0434003406776933</v>
      </c>
      <c r="P6" s="27">
        <f t="shared" si="2"/>
        <v>1.7549198620409818</v>
      </c>
      <c r="Q6" s="81">
        <f t="shared" si="2"/>
        <v>1.8911297770726139</v>
      </c>
      <c r="R6" s="97">
        <f t="shared" si="2"/>
        <v>1.4843077427629383</v>
      </c>
      <c r="S6" s="98">
        <f t="shared" si="2"/>
        <v>1.2837758227947531</v>
      </c>
      <c r="T6" s="98">
        <f>+T5/T14*100</f>
        <v>11.79677068564428</v>
      </c>
      <c r="U6" s="98">
        <f>+U5/U14*100</f>
        <v>18.10799570993937</v>
      </c>
      <c r="V6" s="98" t="e">
        <f>+V5/V14*100</f>
        <v>#DIV/0!</v>
      </c>
    </row>
    <row r="7" spans="1:23" x14ac:dyDescent="0.15">
      <c r="A7" s="15" t="s">
        <v>11</v>
      </c>
      <c r="B7" s="25"/>
      <c r="C7" s="25" t="s">
        <v>5</v>
      </c>
      <c r="D7" s="5">
        <f>+D3-D5</f>
        <v>42176</v>
      </c>
      <c r="E7" s="5">
        <f>+E3-E5</f>
        <v>46348</v>
      </c>
      <c r="F7" s="16">
        <v>45586</v>
      </c>
      <c r="G7" s="48">
        <f>+G3-G5</f>
        <v>40862</v>
      </c>
      <c r="H7" s="48">
        <f>+H3-H5</f>
        <v>30831</v>
      </c>
      <c r="I7" s="48">
        <f>+I3-I5</f>
        <v>26566</v>
      </c>
      <c r="J7" s="48">
        <f>37953-2319</f>
        <v>35634</v>
      </c>
      <c r="K7" s="48">
        <v>50185</v>
      </c>
      <c r="L7" s="48">
        <f>+L3-L5</f>
        <v>47062</v>
      </c>
      <c r="M7" s="48">
        <f>+M3-M5</f>
        <v>44199</v>
      </c>
      <c r="N7" s="48">
        <v>43035</v>
      </c>
      <c r="O7" s="48">
        <f t="shared" ref="O7:T7" si="3">+O3-O5</f>
        <v>37077</v>
      </c>
      <c r="P7" s="48">
        <f t="shared" si="3"/>
        <v>35950</v>
      </c>
      <c r="Q7" s="80">
        <f t="shared" si="3"/>
        <v>35947</v>
      </c>
      <c r="R7">
        <f t="shared" si="3"/>
        <v>21690</v>
      </c>
      <c r="S7" s="103">
        <f t="shared" si="3"/>
        <v>24045</v>
      </c>
      <c r="T7" s="103">
        <f t="shared" si="3"/>
        <v>18289</v>
      </c>
      <c r="U7" s="103">
        <f>+U3-U5</f>
        <v>16812</v>
      </c>
    </row>
    <row r="8" spans="1:23" s="58" customFormat="1" x14ac:dyDescent="0.15">
      <c r="A8" s="70" t="s">
        <v>12</v>
      </c>
      <c r="B8" s="71"/>
      <c r="C8" s="71" t="s">
        <v>7</v>
      </c>
      <c r="D8" s="72"/>
      <c r="E8" s="72"/>
      <c r="F8" s="72"/>
      <c r="G8" s="72">
        <f t="shared" ref="G8:N8" si="4">+G7/G15*100</f>
        <v>5.5772879273868838</v>
      </c>
      <c r="H8" s="72">
        <f t="shared" si="4"/>
        <v>5.8753020451409803</v>
      </c>
      <c r="I8" s="72">
        <f t="shared" si="4"/>
        <v>5.5611377661667802</v>
      </c>
      <c r="J8" s="72">
        <f t="shared" si="4"/>
        <v>4.4522353634980174</v>
      </c>
      <c r="K8" s="72">
        <f t="shared" si="4"/>
        <v>4.8314690034090324</v>
      </c>
      <c r="L8" s="72">
        <f t="shared" si="4"/>
        <v>5.0471122436066551</v>
      </c>
      <c r="M8" s="72">
        <f t="shared" si="4"/>
        <v>4.2810194480846846</v>
      </c>
      <c r="N8" s="72">
        <f t="shared" si="4"/>
        <v>5.9587848980422615</v>
      </c>
      <c r="O8" s="72">
        <f t="shared" ref="O8:T8" si="5">+O7/O15*100</f>
        <v>4.6397403136958495</v>
      </c>
      <c r="P8" s="72">
        <f t="shared" si="5"/>
        <v>4.2073848674585985</v>
      </c>
      <c r="Q8" s="82">
        <f t="shared" si="5"/>
        <v>4.3253252988273125</v>
      </c>
      <c r="R8" s="99">
        <f t="shared" si="5"/>
        <v>3.5494476182371892</v>
      </c>
      <c r="S8" s="104">
        <f t="shared" si="5"/>
        <v>3.2634497697466194</v>
      </c>
      <c r="T8" s="104">
        <f t="shared" si="5"/>
        <v>2.5743237631943066</v>
      </c>
      <c r="U8" s="104">
        <f>+U7/U15*100</f>
        <v>3.1217504976380761</v>
      </c>
    </row>
    <row r="9" spans="1:23" x14ac:dyDescent="0.15">
      <c r="A9" s="10" t="s">
        <v>13</v>
      </c>
      <c r="B9" s="22"/>
      <c r="C9" s="22" t="s">
        <v>14</v>
      </c>
      <c r="D9" s="18">
        <v>1126</v>
      </c>
      <c r="E9" s="18">
        <v>2349</v>
      </c>
      <c r="F9" s="19">
        <v>1705</v>
      </c>
      <c r="G9" s="49">
        <v>2314</v>
      </c>
      <c r="H9" s="49">
        <v>2439</v>
      </c>
      <c r="I9" s="49">
        <v>2193</v>
      </c>
      <c r="J9" s="49">
        <v>1603</v>
      </c>
      <c r="K9" s="49">
        <v>1250</v>
      </c>
      <c r="L9" s="49">
        <v>2329</v>
      </c>
      <c r="M9" s="49">
        <v>2158</v>
      </c>
      <c r="N9" s="49">
        <v>1645</v>
      </c>
      <c r="O9" s="49">
        <v>1549</v>
      </c>
      <c r="P9" s="48">
        <v>1755</v>
      </c>
      <c r="Q9" s="80">
        <v>1097</v>
      </c>
      <c r="R9">
        <v>854</v>
      </c>
      <c r="S9" s="93">
        <v>702</v>
      </c>
      <c r="T9" s="93">
        <v>638</v>
      </c>
      <c r="U9" s="93">
        <v>679</v>
      </c>
    </row>
    <row r="10" spans="1:23" x14ac:dyDescent="0.15">
      <c r="A10" s="11" t="s">
        <v>15</v>
      </c>
      <c r="B10" s="8"/>
      <c r="C10" s="8" t="s">
        <v>16</v>
      </c>
      <c r="D10" s="5">
        <v>4109</v>
      </c>
      <c r="E10" s="5">
        <v>8134</v>
      </c>
      <c r="F10" s="9">
        <v>4615</v>
      </c>
      <c r="G10" s="48">
        <v>7092</v>
      </c>
      <c r="H10" s="6">
        <v>6662</v>
      </c>
      <c r="I10" s="6">
        <v>5251</v>
      </c>
      <c r="J10" s="6">
        <v>3753</v>
      </c>
      <c r="K10" s="6">
        <v>2744</v>
      </c>
      <c r="L10" s="6">
        <v>3064</v>
      </c>
      <c r="M10" s="6">
        <v>3569</v>
      </c>
      <c r="N10" s="6">
        <v>3796</v>
      </c>
      <c r="O10" s="6">
        <v>4269</v>
      </c>
      <c r="P10" s="6">
        <v>5934</v>
      </c>
      <c r="Q10" s="83">
        <v>3460</v>
      </c>
      <c r="R10">
        <v>2607</v>
      </c>
      <c r="S10" s="92">
        <v>2502</v>
      </c>
      <c r="T10" s="92">
        <v>2435</v>
      </c>
      <c r="U10" s="92">
        <v>2295</v>
      </c>
    </row>
    <row r="11" spans="1:23" s="58" customFormat="1" ht="28" x14ac:dyDescent="0.15">
      <c r="A11" s="55" t="s">
        <v>17</v>
      </c>
      <c r="B11" s="56"/>
      <c r="C11" s="57" t="s">
        <v>7</v>
      </c>
      <c r="D11" s="27">
        <f t="shared" ref="D11:J11" si="6">+D9/D10*100</f>
        <v>27.403261134095885</v>
      </c>
      <c r="E11" s="27">
        <f t="shared" si="6"/>
        <v>28.878780427833782</v>
      </c>
      <c r="F11" s="27">
        <f t="shared" si="6"/>
        <v>36.944745395449615</v>
      </c>
      <c r="G11" s="27">
        <f t="shared" si="6"/>
        <v>32.6283135927806</v>
      </c>
      <c r="H11" s="27">
        <f t="shared" si="6"/>
        <v>36.610627439207441</v>
      </c>
      <c r="I11" s="27">
        <f t="shared" si="6"/>
        <v>41.763473624071608</v>
      </c>
      <c r="J11" s="27">
        <f t="shared" si="6"/>
        <v>42.712496669331202</v>
      </c>
      <c r="K11" s="27">
        <f t="shared" ref="K11:P11" si="7">+K9/K10*100</f>
        <v>45.55393586005831</v>
      </c>
      <c r="L11" s="27">
        <f t="shared" si="7"/>
        <v>76.011749347258487</v>
      </c>
      <c r="M11" s="27">
        <f t="shared" si="7"/>
        <v>60.465116279069761</v>
      </c>
      <c r="N11" s="27">
        <f t="shared" si="7"/>
        <v>43.335089567966278</v>
      </c>
      <c r="O11" s="27">
        <f t="shared" si="7"/>
        <v>36.284844225814005</v>
      </c>
      <c r="P11" s="27">
        <f t="shared" si="7"/>
        <v>29.575328614762388</v>
      </c>
      <c r="Q11" s="81">
        <f t="shared" ref="Q11:V11" si="8">+Q9/Q10*100</f>
        <v>31.705202312138731</v>
      </c>
      <c r="R11" s="98">
        <f t="shared" si="8"/>
        <v>32.757959340237818</v>
      </c>
      <c r="S11" s="98">
        <f t="shared" si="8"/>
        <v>28.057553956834528</v>
      </c>
      <c r="T11" s="98">
        <f t="shared" si="8"/>
        <v>26.201232032854211</v>
      </c>
      <c r="U11" s="98">
        <f t="shared" si="8"/>
        <v>29.586056644880177</v>
      </c>
      <c r="V11" s="98" t="e">
        <f t="shared" si="8"/>
        <v>#DIV/0!</v>
      </c>
    </row>
    <row r="12" spans="1:23" x14ac:dyDescent="0.15">
      <c r="A12" s="14" t="s">
        <v>18</v>
      </c>
      <c r="B12" s="28"/>
      <c r="C12" s="12"/>
      <c r="D12" s="21"/>
      <c r="E12" s="21"/>
      <c r="F12" s="21"/>
      <c r="G12" s="29"/>
      <c r="H12" s="29"/>
      <c r="I12" s="45">
        <v>2956</v>
      </c>
      <c r="J12" s="45">
        <v>3810</v>
      </c>
      <c r="K12" s="45">
        <v>5174</v>
      </c>
      <c r="L12" s="45">
        <v>3393</v>
      </c>
      <c r="M12" s="45">
        <v>2859</v>
      </c>
      <c r="N12" s="45">
        <v>2489</v>
      </c>
      <c r="O12" s="45">
        <v>2491</v>
      </c>
      <c r="P12" s="76">
        <v>3168</v>
      </c>
      <c r="Q12" s="83">
        <v>1955</v>
      </c>
      <c r="R12" s="91">
        <v>1571</v>
      </c>
      <c r="S12" s="91">
        <v>34505</v>
      </c>
      <c r="T12" s="91">
        <v>1278</v>
      </c>
      <c r="U12" s="91">
        <v>13145</v>
      </c>
    </row>
    <row r="13" spans="1:23" x14ac:dyDescent="0.15">
      <c r="A13" s="10" t="s">
        <v>19</v>
      </c>
      <c r="B13" s="22"/>
      <c r="C13" s="64"/>
      <c r="D13" s="65"/>
      <c r="E13" s="23"/>
      <c r="F13" s="66"/>
      <c r="G13" s="62">
        <v>831939</v>
      </c>
      <c r="H13" s="62">
        <v>636889</v>
      </c>
      <c r="I13" s="62">
        <v>576490</v>
      </c>
      <c r="J13" s="62">
        <v>923765</v>
      </c>
      <c r="K13" s="62">
        <v>1199646</v>
      </c>
      <c r="L13" s="62">
        <v>1070776</v>
      </c>
      <c r="M13" s="62">
        <v>1113178</v>
      </c>
      <c r="N13" s="62">
        <f>+N14+N15</f>
        <v>818184</v>
      </c>
      <c r="O13" s="6">
        <v>901145</v>
      </c>
      <c r="P13" s="77">
        <v>956226</v>
      </c>
      <c r="Q13" s="84">
        <v>936583</v>
      </c>
      <c r="R13" s="92">
        <v>683012</v>
      </c>
      <c r="S13" s="92">
        <v>814784</v>
      </c>
      <c r="T13">
        <v>783086</v>
      </c>
      <c r="U13">
        <v>584231</v>
      </c>
    </row>
    <row r="14" spans="1:23" x14ac:dyDescent="0.15">
      <c r="A14" s="15" t="s">
        <v>20</v>
      </c>
      <c r="B14" s="25"/>
      <c r="C14" s="8"/>
      <c r="D14" s="16"/>
      <c r="E14" s="16"/>
      <c r="F14" s="8"/>
      <c r="G14" s="6">
        <v>99289</v>
      </c>
      <c r="H14" s="6">
        <v>112133</v>
      </c>
      <c r="I14" s="6">
        <v>98782</v>
      </c>
      <c r="J14" s="6">
        <v>123403</v>
      </c>
      <c r="K14" s="6">
        <v>160935</v>
      </c>
      <c r="L14" s="6">
        <v>138322</v>
      </c>
      <c r="M14" s="6">
        <v>80737</v>
      </c>
      <c r="N14" s="16">
        <v>95973</v>
      </c>
      <c r="O14" s="16">
        <v>102027</v>
      </c>
      <c r="P14" s="77">
        <v>101776</v>
      </c>
      <c r="Q14" s="84">
        <v>105501</v>
      </c>
      <c r="R14" s="93">
        <v>71931</v>
      </c>
      <c r="S14" s="93">
        <v>77987</v>
      </c>
      <c r="T14" s="92">
        <v>72647</v>
      </c>
      <c r="U14" s="92">
        <v>45687</v>
      </c>
    </row>
    <row r="15" spans="1:23" ht="14" thickBot="1" x14ac:dyDescent="0.2">
      <c r="A15" s="14" t="s">
        <v>21</v>
      </c>
      <c r="B15" s="28"/>
      <c r="C15" s="12"/>
      <c r="D15" s="13"/>
      <c r="E15" s="13"/>
      <c r="F15" s="12"/>
      <c r="G15" s="17">
        <f>+G13-G14</f>
        <v>732650</v>
      </c>
      <c r="H15" s="17">
        <f>+H13-H14</f>
        <v>524756</v>
      </c>
      <c r="I15" s="17">
        <f>+I13-I14</f>
        <v>477708</v>
      </c>
      <c r="J15" s="17">
        <v>800362</v>
      </c>
      <c r="K15" s="17">
        <v>1038711</v>
      </c>
      <c r="L15" s="63">
        <f>+L13-L14</f>
        <v>932454</v>
      </c>
      <c r="M15" s="63">
        <f>+M13-M14</f>
        <v>1032441</v>
      </c>
      <c r="N15" s="63">
        <v>722211</v>
      </c>
      <c r="O15" s="74">
        <f t="shared" ref="O15:T15" si="9">+O13-O14</f>
        <v>799118</v>
      </c>
      <c r="P15" s="74">
        <f t="shared" si="9"/>
        <v>854450</v>
      </c>
      <c r="Q15" s="85">
        <f t="shared" si="9"/>
        <v>831082</v>
      </c>
      <c r="R15" s="105">
        <f t="shared" si="9"/>
        <v>611081</v>
      </c>
      <c r="S15" s="105">
        <f t="shared" si="9"/>
        <v>736797</v>
      </c>
      <c r="T15" s="105">
        <f t="shared" si="9"/>
        <v>710439</v>
      </c>
      <c r="U15" s="105">
        <f>+U13-U14</f>
        <v>538544</v>
      </c>
    </row>
    <row r="16" spans="1:23" s="1" customFormat="1" ht="14" thickBot="1" x14ac:dyDescent="0.2">
      <c r="A16" s="67" t="s">
        <v>22</v>
      </c>
      <c r="B16" s="31"/>
      <c r="C16" s="31"/>
      <c r="D16" s="40"/>
      <c r="E16" s="40"/>
      <c r="F16" s="31"/>
      <c r="G16" s="41">
        <f t="shared" ref="G16:M16" si="10">+G5/G18*1000</f>
        <v>786.04005825481988</v>
      </c>
      <c r="H16" s="41">
        <f t="shared" si="10"/>
        <v>928.33319945439803</v>
      </c>
      <c r="I16" s="41">
        <f t="shared" si="10"/>
        <v>908.78864957781025</v>
      </c>
      <c r="J16" s="41">
        <f t="shared" si="10"/>
        <v>704.41345641255862</v>
      </c>
      <c r="K16" s="41">
        <f t="shared" si="10"/>
        <v>680.30133768726182</v>
      </c>
      <c r="L16" s="41">
        <f>+L5/L18*1000</f>
        <v>846.49537395090374</v>
      </c>
      <c r="M16" s="41">
        <f t="shared" si="10"/>
        <v>787.70404796740968</v>
      </c>
      <c r="N16" s="41">
        <f t="shared" ref="N16:T16" si="11">+N5/N18*1000</f>
        <v>535.56364476801298</v>
      </c>
      <c r="O16" s="41">
        <f t="shared" si="11"/>
        <v>534.52930418880089</v>
      </c>
      <c r="P16" s="41">
        <f t="shared" si="11"/>
        <v>489.82749058641525</v>
      </c>
      <c r="Q16" s="86">
        <f t="shared" si="11"/>
        <v>520.08456659619446</v>
      </c>
      <c r="R16" s="96">
        <f t="shared" si="11"/>
        <v>299.38280719369226</v>
      </c>
      <c r="S16" s="96">
        <f t="shared" si="11"/>
        <v>310.82847973374538</v>
      </c>
      <c r="T16" s="96">
        <f t="shared" si="11"/>
        <v>256.4409467668093</v>
      </c>
      <c r="U16" s="96">
        <f>+U5/U18*1000</f>
        <v>249.54001146200946</v>
      </c>
      <c r="V16" s="96">
        <f>+V5/V18*1000</f>
        <v>298.07156780840995</v>
      </c>
    </row>
    <row r="17" spans="1:22" s="1" customFormat="1" x14ac:dyDescent="0.15">
      <c r="A17" s="39" t="s">
        <v>23</v>
      </c>
      <c r="B17" s="42"/>
      <c r="C17" s="42"/>
      <c r="D17" s="43"/>
      <c r="E17" s="43"/>
      <c r="F17" s="42"/>
      <c r="G17" s="44">
        <f t="shared" ref="G17:O17" si="12">+G9/G18*1000</f>
        <v>67.177452164339385</v>
      </c>
      <c r="H17" s="44">
        <f t="shared" si="12"/>
        <v>70.079689048539933</v>
      </c>
      <c r="I17" s="44">
        <f t="shared" si="12"/>
        <v>62.370079130128865</v>
      </c>
      <c r="J17" s="44">
        <f t="shared" si="12"/>
        <v>44.976291349849895</v>
      </c>
      <c r="K17" s="44">
        <f t="shared" si="12"/>
        <v>35.805333562487469</v>
      </c>
      <c r="L17" s="44">
        <f t="shared" si="12"/>
        <v>66.712497493626643</v>
      </c>
      <c r="M17" s="44">
        <f t="shared" si="12"/>
        <v>61.910089795449977</v>
      </c>
      <c r="N17" s="44">
        <f t="shared" si="12"/>
        <v>47.524123187149705</v>
      </c>
      <c r="O17" s="44">
        <f t="shared" si="12"/>
        <v>44.965020755319458</v>
      </c>
      <c r="P17" s="44">
        <f t="shared" ref="P17:V17" si="13">+P9/P18*1000</f>
        <v>51.227414693949036</v>
      </c>
      <c r="Q17" s="87">
        <f t="shared" si="13"/>
        <v>32.211651397697914</v>
      </c>
      <c r="R17" s="95">
        <f t="shared" si="13"/>
        <v>25.219265865398814</v>
      </c>
      <c r="S17" s="95">
        <f t="shared" si="13"/>
        <v>20.860572922857482</v>
      </c>
      <c r="T17" s="95">
        <f t="shared" si="13"/>
        <v>19.090936293725125</v>
      </c>
      <c r="U17" s="95">
        <f t="shared" si="13"/>
        <v>20.480801134135675</v>
      </c>
      <c r="V17" s="95">
        <f t="shared" si="13"/>
        <v>0</v>
      </c>
    </row>
    <row r="18" spans="1:22" x14ac:dyDescent="0.15">
      <c r="A18" s="34" t="s">
        <v>24</v>
      </c>
      <c r="B18" s="35"/>
      <c r="C18" s="35"/>
      <c r="D18" s="36">
        <v>40163.103068604323</v>
      </c>
      <c r="E18" s="36">
        <v>39263.648823577256</v>
      </c>
      <c r="F18" s="36">
        <v>38853.952357023714</v>
      </c>
      <c r="G18" s="36">
        <v>34446.08161588433</v>
      </c>
      <c r="H18" s="37">
        <v>34803.236616969763</v>
      </c>
      <c r="I18" s="36">
        <v>35161.090551521142</v>
      </c>
      <c r="J18" s="38">
        <v>35641</v>
      </c>
      <c r="K18" s="38">
        <v>34911</v>
      </c>
      <c r="L18" s="38">
        <v>34911</v>
      </c>
      <c r="M18" s="38">
        <v>34857</v>
      </c>
      <c r="N18" s="61">
        <v>34614</v>
      </c>
      <c r="O18" s="61">
        <v>34449</v>
      </c>
      <c r="P18" s="38">
        <v>34259</v>
      </c>
      <c r="Q18" s="88">
        <v>34056</v>
      </c>
      <c r="R18" s="90">
        <v>33863</v>
      </c>
      <c r="S18" s="90">
        <v>33652</v>
      </c>
      <c r="T18" s="90">
        <v>33419</v>
      </c>
      <c r="U18" s="90">
        <v>33153</v>
      </c>
      <c r="V18" s="78">
        <v>28728</v>
      </c>
    </row>
    <row r="19" spans="1:22" x14ac:dyDescent="0.15">
      <c r="A19" s="32" t="s">
        <v>25</v>
      </c>
      <c r="B19" s="32"/>
      <c r="N19" s="32"/>
      <c r="O19" s="58"/>
      <c r="P19" s="75" t="s">
        <v>26</v>
      </c>
      <c r="Q19" s="107"/>
      <c r="R19" s="108" t="s">
        <v>26</v>
      </c>
      <c r="S19" s="108" t="s">
        <v>26</v>
      </c>
      <c r="T19" s="108" t="s">
        <v>26</v>
      </c>
      <c r="U19" s="108" t="s">
        <v>26</v>
      </c>
      <c r="V19" s="108" t="s">
        <v>26</v>
      </c>
    </row>
    <row r="20" spans="1:22" x14ac:dyDescent="0.15">
      <c r="O20" s="58"/>
      <c r="P20" s="109">
        <v>42369</v>
      </c>
      <c r="Q20" s="107"/>
      <c r="R20" s="110">
        <v>42735</v>
      </c>
      <c r="S20" s="110">
        <v>43100</v>
      </c>
      <c r="T20" s="110">
        <v>43465</v>
      </c>
      <c r="U20" s="110">
        <v>43830</v>
      </c>
      <c r="V20" s="110">
        <v>44196</v>
      </c>
    </row>
    <row r="21" spans="1:22" x14ac:dyDescent="0.15">
      <c r="A21" s="59" t="s">
        <v>27</v>
      </c>
      <c r="B21" s="59"/>
      <c r="C21" s="60" t="e">
        <f>+C2/C19*1000</f>
        <v>#VALUE!</v>
      </c>
      <c r="D21" s="60" t="e">
        <f>+D2/D19*1000</f>
        <v>#DIV/0!</v>
      </c>
      <c r="E21" s="60" t="e">
        <f>+E2/E19*1000</f>
        <v>#DIV/0!</v>
      </c>
      <c r="F21" s="60" t="e">
        <f>+F2/F19*1000</f>
        <v>#DIV/0!</v>
      </c>
      <c r="G21" s="60">
        <f>+G5/G18*1000</f>
        <v>786.04005825481988</v>
      </c>
      <c r="H21" s="60">
        <f t="shared" ref="H21:Q21" si="14">+H5/H18*1000</f>
        <v>928.33319945439803</v>
      </c>
      <c r="I21" s="60">
        <f t="shared" si="14"/>
        <v>908.78864957781025</v>
      </c>
      <c r="J21" s="60">
        <f t="shared" si="14"/>
        <v>704.41345641255862</v>
      </c>
      <c r="K21" s="60">
        <f t="shared" si="14"/>
        <v>680.30133768726182</v>
      </c>
      <c r="L21" s="60">
        <f t="shared" si="14"/>
        <v>846.49537395090374</v>
      </c>
      <c r="M21" s="60">
        <f t="shared" si="14"/>
        <v>787.70404796740968</v>
      </c>
      <c r="N21" s="60">
        <f t="shared" si="14"/>
        <v>535.56364476801298</v>
      </c>
      <c r="O21" s="60">
        <f>+O5/O18*1000</f>
        <v>534.52930418880089</v>
      </c>
      <c r="P21" s="60">
        <f t="shared" si="14"/>
        <v>489.82749058641525</v>
      </c>
      <c r="Q21" s="60">
        <f t="shared" si="14"/>
        <v>520.08456659619446</v>
      </c>
      <c r="R21" s="94">
        <f>+R5/R18*1000</f>
        <v>299.38280719369226</v>
      </c>
      <c r="S21" s="94">
        <f>+S5/S18*1000</f>
        <v>310.82847973374538</v>
      </c>
      <c r="T21" s="94">
        <f>+T5/T18*1000</f>
        <v>256.4409467668093</v>
      </c>
      <c r="U21" s="94">
        <f>+U5/U18*1000</f>
        <v>249.54001146200946</v>
      </c>
      <c r="V21" s="94">
        <f>+V5/V18*1000</f>
        <v>298.07156780840995</v>
      </c>
    </row>
  </sheetData>
  <phoneticPr fontId="0" type="noConversion"/>
  <pageMargins left="0.75" right="0.75" top="1" bottom="1" header="0" footer="0"/>
  <pageSetup orientation="portrait" horizontalDpi="120" verticalDpi="144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Morbilidad</vt:lpstr>
    </vt:vector>
  </TitlesOfParts>
  <Manager/>
  <Company>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IMS</dc:creator>
  <cp:keywords/>
  <dc:description/>
  <cp:lastModifiedBy>jorge mario estrada alvarez</cp:lastModifiedBy>
  <cp:revision/>
  <dcterms:created xsi:type="dcterms:W3CDTF">2003-07-25T04:06:12Z</dcterms:created>
  <dcterms:modified xsi:type="dcterms:W3CDTF">2021-01-15T23:01:04Z</dcterms:modified>
  <cp:category/>
  <cp:contentStatus/>
</cp:coreProperties>
</file>