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I 2021\LCTM CPS 718-2021\CPS No 718-2021\Informe 5\Alcance 6. PLAN DE TRABAJO\Jornada Intensificacion campaña SR\05-06-2021\"/>
    </mc:Choice>
  </mc:AlternateContent>
  <bookViews>
    <workbookView xWindow="0" yWindow="0" windowWidth="20490" windowHeight="7755" firstSheet="1" activeTab="1"/>
  </bookViews>
  <sheets>
    <sheet name="Hoja3" sheetId="4" state="hidden" r:id="rId1"/>
    <sheet name="JORNADA22MAYO" sheetId="1" r:id="rId2"/>
  </sheets>
  <definedNames>
    <definedName name="_xlnm._FilterDatabase" localSheetId="1" hidden="1">JORNADA22MAYO!$A$1:$AC$20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R22" i="1"/>
  <c r="E22" i="1" l="1"/>
  <c r="D5" i="1" l="1"/>
  <c r="AC9" i="1" l="1"/>
  <c r="AC17" i="1"/>
  <c r="AC14" i="1"/>
  <c r="AC7" i="1"/>
  <c r="AC11" i="1"/>
  <c r="AC15" i="1"/>
  <c r="AC19" i="1"/>
  <c r="AC13" i="1"/>
  <c r="AC10" i="1"/>
  <c r="AC18" i="1"/>
  <c r="AC8" i="1"/>
  <c r="AC12" i="1"/>
  <c r="AC16" i="1"/>
  <c r="AC20" i="1"/>
  <c r="AL22" i="1" l="1"/>
  <c r="AK22" i="1"/>
  <c r="AJ22" i="1"/>
  <c r="AI22" i="1"/>
  <c r="AH22" i="1"/>
  <c r="AG22" i="1"/>
  <c r="AF22" i="1"/>
  <c r="AA22" i="1"/>
  <c r="Z22" i="1"/>
  <c r="Y22" i="1"/>
  <c r="X22" i="1"/>
  <c r="W22" i="1"/>
  <c r="V22" i="1"/>
  <c r="U22" i="1"/>
  <c r="T22" i="1"/>
  <c r="S22" i="1"/>
  <c r="Q22" i="1"/>
  <c r="P22" i="1"/>
  <c r="O22" i="1"/>
  <c r="N22" i="1"/>
  <c r="M22" i="1"/>
  <c r="L22" i="1"/>
  <c r="K22" i="1"/>
  <c r="J22" i="1"/>
  <c r="I22" i="1"/>
  <c r="H22" i="1"/>
  <c r="G22" i="1"/>
  <c r="F22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M7" i="1"/>
  <c r="AN7" i="1" s="1"/>
  <c r="AB23" i="1" l="1"/>
  <c r="AN22" i="1"/>
  <c r="AO7" i="1"/>
  <c r="AB22" i="1"/>
  <c r="AM22" i="1"/>
  <c r="AP7" i="1" l="1"/>
  <c r="AP22" i="1" s="1"/>
  <c r="AO22" i="1"/>
</calcChain>
</file>

<file path=xl/sharedStrings.xml><?xml version="1.0" encoding="utf-8"?>
<sst xmlns="http://schemas.openxmlformats.org/spreadsheetml/2006/main" count="157" uniqueCount="153">
  <si>
    <t>FORMATO DE RECOLECCION DE DATOS</t>
  </si>
  <si>
    <t>DEPARTAMENTO/DISTRITO/MUNICIPIO:</t>
  </si>
  <si>
    <t>N° Municipios que informaron</t>
  </si>
  <si>
    <t xml:space="preserve">FECHA DE REPORTE: </t>
  </si>
  <si>
    <t>CODIGO</t>
  </si>
  <si>
    <t>MUNICIPIO</t>
  </si>
  <si>
    <t>BCG NIÑO O NIÑA  RECIEN NACIDO (DE 0 HASTA 29 DÍAS)</t>
  </si>
  <si>
    <t>HEPATITIS B RECIEN NACIDO (HASTA 29 DÍAS) RECIEN NACIDO (Primeras 12 Horas)</t>
  </si>
  <si>
    <t>HEPATITIS B RECIEN NACIDO (HASTA 29 DÍAS) RECIEN NACIDO Entre 12 horas y 29 dias</t>
  </si>
  <si>
    <t>PENTAVALENTE 
DPT - HB - Hib &lt; DE 1 AÑO 3a Dosis</t>
  </si>
  <si>
    <t>POLIO ORAL - VOP AL AÑO DE LA 3ra DOSIS (De 18 a 23 meses) 1er REF.</t>
  </si>
  <si>
    <t>DPT AL AÑO DE LA 3ra DOSIS (De 18 a 23 meses) 1er REF.</t>
  </si>
  <si>
    <t>POLIO ORAL - VOP 5 AÑOS 2° REF.</t>
  </si>
  <si>
    <t>DPT 5 AÑOS 2° REF.</t>
  </si>
  <si>
    <t>NEUMOCOCO CONJUGADA DE 2 A 11 MESES 29 DIAS 2a</t>
  </si>
  <si>
    <t>SRP (TRIPLE VIRAL) PRIMERA DOSIS DE 1 AÑO</t>
  </si>
  <si>
    <t>SRP (TRIPLE VIRAL) PRIMERA DOSIS DE 2 -10 AÑOS</t>
  </si>
  <si>
    <t>SRP (TRIPLE VIRAL) REFUERZO DE 5 AÑOS</t>
  </si>
  <si>
    <t xml:space="preserve">FIEBRE AMARILLA DOSIS UNICA DE 1 AÑO </t>
  </si>
  <si>
    <t>HEPATITIS A 1 AÑO DOSIS ÚNICA</t>
  </si>
  <si>
    <t>VARICELA DE 1 AÑO
PRIMERA DOSIS</t>
  </si>
  <si>
    <r>
      <t xml:space="preserve">VARICELA
 </t>
    </r>
    <r>
      <rPr>
        <b/>
        <sz val="8"/>
        <color rgb="FFFF0000"/>
        <rFont val="Calibri"/>
        <family val="2"/>
        <scheme val="minor"/>
      </rPr>
      <t>REF.5 AÑOS</t>
    </r>
  </si>
  <si>
    <t>TOXOIDE TETANICO-DIFTERICO (Td) MEF DE 9 A 17 AÑOS Td2</t>
  </si>
  <si>
    <t>TOXOIDE TETANICO-DIFTERICO DE ADULTOS (Td)  MEF DE 18 Y MAS AÑOS Td2</t>
  </si>
  <si>
    <t>TOXOIDE TETANICO-DIFTERICO (Td) GESTANTES DE 9 AÑOS A 17 AÑOS Td2</t>
  </si>
  <si>
    <t>TOXOIDE TETANICO-DIFTERICO DE ADULTOS (Td) GESTANTES DE 18 Y MAS AÑOS Td2</t>
  </si>
  <si>
    <t>V.  P.  H. 9 AÑOS 2a</t>
  </si>
  <si>
    <t>TOTAL DOSIS</t>
  </si>
  <si>
    <t>DEPARTAMENTOS</t>
  </si>
  <si>
    <t>50-54</t>
  </si>
  <si>
    <t>55-59</t>
  </si>
  <si>
    <t>60-64</t>
  </si>
  <si>
    <t>65-69</t>
  </si>
  <si>
    <t>70-74</t>
  </si>
  <si>
    <t>75-79</t>
  </si>
  <si>
    <t>80 Y MÁS</t>
  </si>
  <si>
    <t>Total general</t>
  </si>
  <si>
    <t>Meta Jornada 10%</t>
  </si>
  <si>
    <t>1</t>
  </si>
  <si>
    <t>AMAZONAS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</si>
  <si>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</si>
  <si>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</si>
  <si>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</si>
  <si>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</si>
  <si>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</si>
  <si>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</si>
  <si>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</si>
  <si>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</si>
  <si>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</si>
  <si>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</si>
  <si>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</si>
  <si>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</si>
  <si>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</si>
  <si>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</si>
  <si>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</si>
  <si>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</si>
  <si>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</si>
  <si>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</si>
  <si>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23</t>
  </si>
  <si>
    <t>25</t>
  </si>
  <si>
    <t>27</t>
  </si>
  <si>
    <t>41</t>
  </si>
  <si>
    <t>44</t>
  </si>
  <si>
    <t>47</t>
  </si>
  <si>
    <t>50</t>
  </si>
  <si>
    <t>52</t>
  </si>
  <si>
    <t>54</t>
  </si>
  <si>
    <t>63</t>
  </si>
  <si>
    <t>66</t>
  </si>
  <si>
    <t>68</t>
  </si>
  <si>
    <t>70</t>
  </si>
  <si>
    <t>73</t>
  </si>
  <si>
    <t>76</t>
  </si>
  <si>
    <t>81</t>
  </si>
  <si>
    <t>85</t>
  </si>
  <si>
    <t>86</t>
  </si>
  <si>
    <t>88</t>
  </si>
  <si>
    <t>91</t>
  </si>
  <si>
    <t>94</t>
  </si>
  <si>
    <t>95</t>
  </si>
  <si>
    <t>97</t>
  </si>
  <si>
    <t>99</t>
  </si>
  <si>
    <t>05</t>
  </si>
  <si>
    <t>ANTIOQUIA</t>
  </si>
  <si>
    <t>ARAUCA</t>
  </si>
  <si>
    <t>08</t>
  </si>
  <si>
    <t>ATLANTICO</t>
  </si>
  <si>
    <t>08001</t>
  </si>
  <si>
    <t>BARRANQUILLA</t>
  </si>
  <si>
    <t>BOLIVAR</t>
  </si>
  <si>
    <t>CARTAGENA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</si>
  <si>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</si>
  <si>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</si>
  <si>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</si>
  <si>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</si>
  <si>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</si>
  <si>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</si>
  <si>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</si>
  <si>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</si>
  <si>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</si>
  <si>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</si>
  <si>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</si>
  <si>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</si>
  <si>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MAGDALENA</t>
  </si>
  <si>
    <t>SANTA MARTA</t>
  </si>
  <si>
    <t>META</t>
  </si>
  <si>
    <t>NARIÑO</t>
  </si>
  <si>
    <t>NORTE DE SANTANDER</t>
  </si>
  <si>
    <t>PUTUMAYO</t>
  </si>
  <si>
    <t>TOTAL</t>
  </si>
  <si>
    <t>No Municipios sin reportar</t>
  </si>
  <si>
    <t>Fuente: Plantilla de reporte de las ET</t>
  </si>
  <si>
    <t>TOTAL DE EAPB QUE PARTICIPARON EN LA JORNADA</t>
  </si>
  <si>
    <t>(VIP) 
&lt; 1 AÑO
3a Dosis</t>
  </si>
  <si>
    <t>Codmure</t>
  </si>
  <si>
    <t>13001</t>
  </si>
  <si>
    <t>47001</t>
  </si>
  <si>
    <t>76109</t>
  </si>
  <si>
    <t>001</t>
  </si>
  <si>
    <t>045</t>
  </si>
  <si>
    <t>088</t>
  </si>
  <si>
    <t>BOGOTA D.C.</t>
  </si>
  <si>
    <t>LA_GUAJIRA</t>
  </si>
  <si>
    <t>QUINDIO</t>
  </si>
  <si>
    <t>RISARALDA</t>
  </si>
  <si>
    <t>SAN_ANDRES_ISLAS</t>
  </si>
  <si>
    <t>SANTANDER</t>
  </si>
  <si>
    <t>SUCRE</t>
  </si>
  <si>
    <t>TOLIMA</t>
  </si>
  <si>
    <t>VALLE_DEL_CAUCA</t>
  </si>
  <si>
    <t>BUENAVENTURA</t>
  </si>
  <si>
    <t>VAUPES</t>
  </si>
  <si>
    <t>VICHADA</t>
  </si>
  <si>
    <t>depto</t>
  </si>
  <si>
    <t>codep</t>
  </si>
  <si>
    <t>Pereira</t>
  </si>
  <si>
    <t>Apía</t>
  </si>
  <si>
    <t>Balboa</t>
  </si>
  <si>
    <t>Belén de Umbría</t>
  </si>
  <si>
    <t>Dosquebradas</t>
  </si>
  <si>
    <t>Guatica</t>
  </si>
  <si>
    <t>La Celia</t>
  </si>
  <si>
    <t>La Virginia</t>
  </si>
  <si>
    <t>Marsella</t>
  </si>
  <si>
    <t>Mistrató</t>
  </si>
  <si>
    <t>Pueblo Rico</t>
  </si>
  <si>
    <t>Quinchia</t>
  </si>
  <si>
    <t>Santa Rosa</t>
  </si>
  <si>
    <t>Santuario</t>
  </si>
  <si>
    <t>075</t>
  </si>
  <si>
    <t>JORNADA DEPARTAMENTAL DE VACUNACIÓN</t>
  </si>
  <si>
    <t>PROGRAMA AMPLIADO DE INMUNIZACIONES</t>
  </si>
  <si>
    <t>SR (DOBLE VIRAL)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</si>
</sst>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Georgia"/>
      <family val="1"/>
    </font>
    <font>
      <b/>
      <sz val="9"/>
      <name val="Arial"/>
      <family val="2"/>
    </font>
    <font>
      <sz val="9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5" tint="0.59999389629810485"/>
      <name val="Calibri"/>
      <family val="2"/>
      <scheme val="minor"/>
    </font>
    <font>
      <sz val="8"/>
      <color theme="2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6" fillId="0" borderId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Border="1"/>
    <xf numFmtId="3" fontId="0" fillId="0" borderId="1" xfId="0" applyNumberFormat="1" applyBorder="1"/>
    <xf numFmtId="3" fontId="11" fillId="0" borderId="1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1" fontId="0" fillId="0" borderId="0" xfId="0" applyNumberFormat="1"/>
    <xf numFmtId="0" fontId="0" fillId="0" borderId="6" xfId="0" applyBorder="1"/>
    <xf numFmtId="3" fontId="0" fillId="0" borderId="6" xfId="0" applyNumberForma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0" xfId="0" applyNumberFormat="1"/>
    <xf numFmtId="0" fontId="12" fillId="13" borderId="1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Border="1"/>
    <xf numFmtId="0" fontId="13" fillId="0" borderId="0" xfId="0" applyFont="1"/>
    <xf numFmtId="0" fontId="2" fillId="0" borderId="0" xfId="0" applyFont="1"/>
    <xf numFmtId="0" fontId="6" fillId="0" borderId="0" xfId="0" applyFont="1" applyAlignment="1"/>
    <xf numFmtId="0" fontId="14" fillId="0" borderId="0" xfId="0" applyFont="1" applyAlignment="1" applyProtection="1">
      <alignment horizontal="left" vertical="center" wrapText="1"/>
      <protection locked="0"/>
    </xf>
    <xf numFmtId="0" fontId="11" fillId="10" borderId="1" xfId="0" applyFont="1" applyFill="1" applyBorder="1"/>
    <xf numFmtId="1" fontId="15" fillId="14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Border="1"/>
    <xf numFmtId="0" fontId="19" fillId="0" borderId="1" xfId="1" applyFont="1" applyBorder="1" applyAlignment="1">
      <alignment horizontal="left" wrapText="1"/>
    </xf>
    <xf numFmtId="0" fontId="19" fillId="0" borderId="1" xfId="1" applyFont="1" applyFill="1" applyBorder="1" applyAlignment="1">
      <alignment horizontal="left" wrapText="1"/>
    </xf>
    <xf numFmtId="0" fontId="18" fillId="0" borderId="1" xfId="1" applyFont="1" applyFill="1" applyBorder="1" applyAlignment="1">
      <alignment horizontal="left" wrapText="1"/>
    </xf>
    <xf numFmtId="0" fontId="19" fillId="0" borderId="1" xfId="1" applyFont="1" applyFill="1" applyBorder="1" applyAlignment="1">
      <alignment horizontal="left"/>
    </xf>
    <xf numFmtId="0" fontId="19" fillId="16" borderId="1" xfId="1" applyFont="1" applyFill="1" applyBorder="1" applyAlignment="1">
      <alignment horizontal="left" wrapText="1"/>
    </xf>
    <xf numFmtId="0" fontId="17" fillId="0" borderId="1" xfId="0" applyFont="1" applyBorder="1"/>
    <xf numFmtId="0" fontId="20" fillId="0" borderId="0" xfId="0" applyFont="1"/>
    <xf numFmtId="0" fontId="21" fillId="0" borderId="0" xfId="0" applyFont="1"/>
    <xf numFmtId="0" fontId="6" fillId="0" borderId="1" xfId="0" applyFont="1" applyFill="1" applyBorder="1" applyAlignment="1">
      <alignment horizontal="center" wrapText="1"/>
    </xf>
    <xf numFmtId="0" fontId="10" fillId="0" borderId="1" xfId="1" applyNumberFormat="1" applyFont="1" applyBorder="1" applyAlignment="1">
      <alignment horizontal="center"/>
    </xf>
    <xf numFmtId="49" fontId="10" fillId="0" borderId="1" xfId="3" applyNumberFormat="1" applyFont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 applyProtection="1">
      <alignment horizontal="left"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4" fillId="0" borderId="1" xfId="0" applyFont="1" applyFill="1" applyBorder="1" applyAlignment="1">
      <alignment horizontal="center" wrapText="1"/>
    </xf>
    <xf numFmtId="0" fontId="25" fillId="15" borderId="8" xfId="2" quotePrefix="1" applyNumberFormat="1" applyFont="1" applyFill="1" applyBorder="1"/>
    <xf numFmtId="3" fontId="25" fillId="16" borderId="1" xfId="2" quotePrefix="1" applyNumberFormat="1" applyFont="1" applyFill="1" applyBorder="1"/>
    <xf numFmtId="0" fontId="25" fillId="15" borderId="1" xfId="2" quotePrefix="1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3" xfId="1"/>
    <cellStyle name="Normal_Censos 1951-1993" xfId="2"/>
  </cellStyles>
  <dxfs count="2"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279400</xdr:colOff>
      <xdr:row>0</xdr:row>
      <xdr:rowOff>304800</xdr:rowOff>
    </xdr:from>
    <xdr:to>
      <xdr:col>7</xdr:col>
      <xdr:colOff>762000</xdr:colOff>
      <xdr:row>2</xdr:row>
      <xdr:rowOff>355600</xdr:rowOff>
    </xdr:to>
    <xdr:pic>
      <xdr:nvPicPr>
        <xdr:cNvPr id="3" name="Imagen 2" descr="Portal Gobernación de Risaralda">
          <a:extLst>
            <a:ext uri="{FF2B5EF4-FFF2-40B4-BE49-F238E27FC236}">
              <a16:creationId xmlns:a16="http://schemas.microsoft.com/office/drawing/2014/main" xmlns="" id="{B1BF1760-877E-451E-BD4D-89B930849A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304800"/>
          <a:ext cx="3302000" cy="914400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"/>
  <sheetViews>
    <sheetView topLeftCell="A2" workbookViewId="0">
      <selection activeCell="B1" sqref="B1"/>
    </sheetView>
  </sheetViews>
  <sheetFormatPr baseColWidth="10" defaultRowHeight="15" x14ac:dyDescent="0.25"/>
  <cols>
    <col min="2" max="2" width="26.42578125" bestFit="1" customWidth="1"/>
    <col min="3" max="3" width="6.7109375" bestFit="1" customWidth="1"/>
  </cols>
  <sheetData>
    <row r="1" spans="2:3" x14ac:dyDescent="0.25">
      <c r="B1" s="40" t="s">
        <v>133</v>
      </c>
      <c r="C1" s="40" t="s">
        <v>134</v>
      </c>
    </row>
    <row r="2" spans="2:3" x14ac:dyDescent="0.25">
      <c r="B2" s="46" t="s">
        <v>39</v>
      </c>
      <c r="C2" s="45" t="s">
        <v>77</v>
      </c>
    </row>
    <row r="3" spans="2:3" x14ac:dyDescent="0.25">
      <c r="B3" s="47" t="s">
        <v>83</v>
      </c>
      <c r="C3" s="45" t="s">
        <v>82</v>
      </c>
    </row>
    <row r="4" spans="2:3" x14ac:dyDescent="0.25">
      <c r="B4" s="47" t="s">
        <v>84</v>
      </c>
      <c r="C4" s="45" t="s">
        <v>73</v>
      </c>
    </row>
    <row r="5" spans="2:3" x14ac:dyDescent="0.25">
      <c r="B5" s="47" t="s">
        <v>86</v>
      </c>
      <c r="C5" s="45" t="s">
        <v>85</v>
      </c>
    </row>
    <row r="6" spans="2:3" x14ac:dyDescent="0.25">
      <c r="B6" s="48" t="s">
        <v>88</v>
      </c>
      <c r="C6" s="45" t="s">
        <v>87</v>
      </c>
    </row>
    <row r="7" spans="2:3" x14ac:dyDescent="0.25">
      <c r="B7" s="47" t="s">
        <v>121</v>
      </c>
      <c r="C7" s="45" t="s">
        <v>49</v>
      </c>
    </row>
    <row r="8" spans="2:3" x14ac:dyDescent="0.25">
      <c r="B8" s="47" t="s">
        <v>89</v>
      </c>
      <c r="C8" s="45" t="s">
        <v>51</v>
      </c>
    </row>
    <row r="9" spans="2:3" x14ac:dyDescent="0.25">
      <c r="B9" s="48" t="s">
        <v>90</v>
      </c>
      <c r="C9" s="45" t="s">
        <v>115</v>
      </c>
    </row>
    <row r="10" spans="2:3" x14ac:dyDescent="0.25">
      <c r="B10" s="47" t="s">
        <v>91</v>
      </c>
      <c r="C10" s="45" t="s">
        <v>53</v>
      </c>
    </row>
    <row r="11" spans="2:3" x14ac:dyDescent="0.25">
      <c r="B11" s="47" t="s">
        <v>92</v>
      </c>
      <c r="C11" s="45" t="s">
        <v>54</v>
      </c>
    </row>
    <row r="12" spans="2:3" x14ac:dyDescent="0.25">
      <c r="B12" s="47" t="s">
        <v>93</v>
      </c>
      <c r="C12" s="45" t="s">
        <v>55</v>
      </c>
    </row>
    <row r="13" spans="2:3" x14ac:dyDescent="0.25">
      <c r="B13" s="47" t="s">
        <v>94</v>
      </c>
      <c r="C13" s="45" t="s">
        <v>74</v>
      </c>
    </row>
    <row r="14" spans="2:3" x14ac:dyDescent="0.25">
      <c r="B14" s="47" t="s">
        <v>95</v>
      </c>
      <c r="C14" s="45" t="s">
        <v>56</v>
      </c>
    </row>
    <row r="15" spans="2:3" x14ac:dyDescent="0.25">
      <c r="B15" s="47" t="s">
        <v>96</v>
      </c>
      <c r="C15" s="45" t="s">
        <v>57</v>
      </c>
    </row>
    <row r="16" spans="2:3" x14ac:dyDescent="0.25">
      <c r="B16" s="47" t="s">
        <v>97</v>
      </c>
      <c r="C16" s="45" t="s">
        <v>60</v>
      </c>
    </row>
    <row r="17" spans="2:3" x14ac:dyDescent="0.25">
      <c r="B17" s="47" t="s">
        <v>98</v>
      </c>
      <c r="C17" s="45" t="s">
        <v>58</v>
      </c>
    </row>
    <row r="18" spans="2:3" x14ac:dyDescent="0.25">
      <c r="B18" s="47" t="s">
        <v>99</v>
      </c>
      <c r="C18" s="45" t="s">
        <v>59</v>
      </c>
    </row>
    <row r="19" spans="2:3" x14ac:dyDescent="0.25">
      <c r="B19" s="47" t="s">
        <v>100</v>
      </c>
      <c r="C19" s="45" t="s">
        <v>78</v>
      </c>
    </row>
    <row r="20" spans="2:3" x14ac:dyDescent="0.25">
      <c r="B20" s="47" t="s">
        <v>101</v>
      </c>
      <c r="C20" s="45" t="s">
        <v>79</v>
      </c>
    </row>
    <row r="21" spans="2:3" x14ac:dyDescent="0.25">
      <c r="B21" s="47" t="s">
        <v>102</v>
      </c>
      <c r="C21" s="45" t="s">
        <v>61</v>
      </c>
    </row>
    <row r="22" spans="2:3" x14ac:dyDescent="0.25">
      <c r="B22" s="47" t="s">
        <v>122</v>
      </c>
      <c r="C22" s="45" t="s">
        <v>62</v>
      </c>
    </row>
    <row r="23" spans="2:3" x14ac:dyDescent="0.25">
      <c r="B23" s="47" t="s">
        <v>103</v>
      </c>
      <c r="C23" s="45" t="s">
        <v>63</v>
      </c>
    </row>
    <row r="24" spans="2:3" x14ac:dyDescent="0.25">
      <c r="B24" s="48" t="s">
        <v>104</v>
      </c>
      <c r="C24" s="45" t="s">
        <v>116</v>
      </c>
    </row>
    <row r="25" spans="2:3" x14ac:dyDescent="0.25">
      <c r="B25" s="47" t="s">
        <v>105</v>
      </c>
      <c r="C25" s="45" t="s">
        <v>64</v>
      </c>
    </row>
    <row r="26" spans="2:3" x14ac:dyDescent="0.25">
      <c r="B26" s="47" t="s">
        <v>106</v>
      </c>
      <c r="C26" s="45" t="s">
        <v>65</v>
      </c>
    </row>
    <row r="27" spans="2:3" x14ac:dyDescent="0.25">
      <c r="B27" s="49" t="s">
        <v>107</v>
      </c>
      <c r="C27" s="45" t="s">
        <v>66</v>
      </c>
    </row>
    <row r="28" spans="2:3" x14ac:dyDescent="0.25">
      <c r="B28" s="47" t="s">
        <v>108</v>
      </c>
      <c r="C28" s="45" t="s">
        <v>75</v>
      </c>
    </row>
    <row r="29" spans="2:3" x14ac:dyDescent="0.25">
      <c r="B29" s="47" t="s">
        <v>123</v>
      </c>
      <c r="C29" s="45" t="s">
        <v>67</v>
      </c>
    </row>
    <row r="30" spans="2:3" x14ac:dyDescent="0.25">
      <c r="B30" s="47" t="s">
        <v>124</v>
      </c>
      <c r="C30" s="45" t="s">
        <v>68</v>
      </c>
    </row>
    <row r="31" spans="2:3" x14ac:dyDescent="0.25">
      <c r="B31" s="47" t="s">
        <v>125</v>
      </c>
      <c r="C31" s="45" t="s">
        <v>76</v>
      </c>
    </row>
    <row r="32" spans="2:3" x14ac:dyDescent="0.25">
      <c r="B32" s="47" t="s">
        <v>126</v>
      </c>
      <c r="C32" s="45" t="s">
        <v>69</v>
      </c>
    </row>
    <row r="33" spans="2:3" x14ac:dyDescent="0.25">
      <c r="B33" s="47" t="s">
        <v>127</v>
      </c>
      <c r="C33" s="45" t="s">
        <v>70</v>
      </c>
    </row>
    <row r="34" spans="2:3" x14ac:dyDescent="0.25">
      <c r="B34" s="47" t="s">
        <v>128</v>
      </c>
      <c r="C34" s="45" t="s">
        <v>71</v>
      </c>
    </row>
    <row r="35" spans="2:3" x14ac:dyDescent="0.25">
      <c r="B35" s="47" t="s">
        <v>129</v>
      </c>
      <c r="C35" s="45" t="s">
        <v>72</v>
      </c>
    </row>
    <row r="36" spans="2:3" x14ac:dyDescent="0.25">
      <c r="B36" s="47" t="s">
        <v>130</v>
      </c>
      <c r="C36" s="45" t="s">
        <v>117</v>
      </c>
    </row>
    <row r="37" spans="2:3" x14ac:dyDescent="0.25">
      <c r="B37" s="47" t="s">
        <v>131</v>
      </c>
      <c r="C37" s="45" t="s">
        <v>80</v>
      </c>
    </row>
    <row r="38" spans="2:3" x14ac:dyDescent="0.25">
      <c r="B38" s="50" t="s">
        <v>132</v>
      </c>
      <c r="C38" s="45" t="s">
        <v>81</v>
      </c>
    </row>
    <row r="39" spans="2:3" x14ac:dyDescent="0.25">
      <c r="C39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6"/>
  <sheetViews>
    <sheetView tabSelected="1" zoomScale="60" zoomScaleNormal="60" workbookViewId="0">
      <pane xSplit="4" ySplit="6" topLeftCell="E7" activePane="bottomRight" state="frozen"/>
      <selection activeCell="D18" sqref="D18"/>
      <selection pane="topRight" activeCell="D18" sqref="D18"/>
      <selection pane="bottomLeft" activeCell="D18" sqref="D18"/>
      <selection pane="bottomRight" activeCell="E7" sqref="E7:AA7"/>
    </sheetView>
  </sheetViews>
  <sheetFormatPr baseColWidth="10" defaultRowHeight="15" x14ac:dyDescent="0.25"/>
  <cols>
    <col min="1" max="1" width="0" hidden="1" customWidth="1"/>
    <col min="2" max="2" width="3.42578125" bestFit="1" customWidth="1"/>
    <col min="3" max="3" width="8" customWidth="1"/>
    <col min="4" max="4" width="28.42578125" customWidth="1"/>
    <col min="5" max="19" width="13.7109375" customWidth="1"/>
    <col min="20" max="23" width="13" customWidth="1"/>
    <col min="24" max="26" width="15" customWidth="1"/>
    <col min="29" max="29" width="5.5703125" bestFit="1" customWidth="1"/>
    <col min="31" max="42" width="0" hidden="1" customWidth="1"/>
  </cols>
  <sheetData>
    <row r="1" spans="1:42" ht="34.15" customHeight="1" x14ac:dyDescent="0.25">
      <c r="A1" s="69"/>
      <c r="B1" s="69"/>
      <c r="C1" s="69"/>
      <c r="D1" s="69"/>
      <c r="E1" s="69"/>
      <c r="F1" s="69"/>
      <c r="G1" s="69"/>
      <c r="H1" s="69"/>
      <c r="I1" s="66" t="s">
        <v>0</v>
      </c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AB1" s="1"/>
    </row>
    <row r="2" spans="1:42" ht="34.15" customHeight="1" x14ac:dyDescent="0.25">
      <c r="A2" s="69"/>
      <c r="B2" s="69"/>
      <c r="C2" s="69"/>
      <c r="D2" s="69"/>
      <c r="E2" s="69"/>
      <c r="F2" s="69"/>
      <c r="G2" s="69"/>
      <c r="H2" s="69"/>
      <c r="I2" s="66" t="s">
        <v>150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AB2" s="2"/>
    </row>
    <row r="3" spans="1:42" ht="34.15" customHeight="1" x14ac:dyDescent="0.25">
      <c r="A3" s="69"/>
      <c r="B3" s="69"/>
      <c r="C3" s="69"/>
      <c r="D3" s="69"/>
      <c r="E3" s="69"/>
      <c r="F3" s="69"/>
      <c r="G3" s="69"/>
      <c r="H3" s="69"/>
      <c r="I3" s="66" t="s">
        <v>151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AB3" s="3"/>
    </row>
    <row r="4" spans="1:42" ht="45.6" customHeight="1" x14ac:dyDescent="0.25">
      <c r="A4" s="57"/>
      <c r="B4" s="57"/>
      <c r="C4" s="57"/>
      <c r="D4" s="57"/>
      <c r="E4" s="58" t="s">
        <v>1</v>
      </c>
      <c r="F4" s="57"/>
      <c r="G4" s="57"/>
      <c r="H4" s="57"/>
      <c r="I4" s="67" t="s">
        <v>124</v>
      </c>
      <c r="J4" s="67"/>
      <c r="K4" s="67"/>
      <c r="L4" s="57"/>
      <c r="M4" s="58" t="s">
        <v>2</v>
      </c>
      <c r="N4" s="57"/>
      <c r="O4" s="57"/>
      <c r="P4" s="59"/>
      <c r="Q4" s="57"/>
      <c r="R4" s="57"/>
      <c r="S4" s="57"/>
      <c r="T4" s="60" t="s">
        <v>3</v>
      </c>
      <c r="U4" s="57"/>
      <c r="V4" s="68"/>
      <c r="W4" s="68"/>
      <c r="AB4" s="3"/>
    </row>
    <row r="5" spans="1:42" ht="15.75" thickBot="1" x14ac:dyDescent="0.3">
      <c r="D5" s="52" t="str">
        <f>VLOOKUP($I$4,Hoja3!$B$2:$C$38,2,0)</f>
        <v>66</v>
      </c>
      <c r="E5" s="4"/>
      <c r="M5" s="4"/>
      <c r="T5" s="5"/>
      <c r="AB5" s="3"/>
    </row>
    <row r="6" spans="1:42" ht="102.75" customHeight="1" x14ac:dyDescent="0.3">
      <c r="A6" s="6" t="s">
        <v>4</v>
      </c>
      <c r="B6" s="6"/>
      <c r="C6" s="54" t="s">
        <v>114</v>
      </c>
      <c r="D6" s="61" t="s">
        <v>5</v>
      </c>
      <c r="E6" s="7" t="s">
        <v>6</v>
      </c>
      <c r="F6" s="8" t="s">
        <v>7</v>
      </c>
      <c r="G6" s="8" t="s">
        <v>8</v>
      </c>
      <c r="H6" s="44" t="s">
        <v>113</v>
      </c>
      <c r="I6" s="10" t="s">
        <v>9</v>
      </c>
      <c r="J6" s="11" t="s">
        <v>10</v>
      </c>
      <c r="K6" s="12" t="s">
        <v>11</v>
      </c>
      <c r="L6" s="11" t="s">
        <v>12</v>
      </c>
      <c r="M6" s="12" t="s">
        <v>13</v>
      </c>
      <c r="N6" s="13" t="s">
        <v>14</v>
      </c>
      <c r="O6" s="14" t="s">
        <v>15</v>
      </c>
      <c r="P6" s="14" t="s">
        <v>16</v>
      </c>
      <c r="Q6" s="15" t="s">
        <v>17</v>
      </c>
      <c r="R6" s="65" t="s">
        <v>152</v>
      </c>
      <c r="S6" s="9" t="s">
        <v>18</v>
      </c>
      <c r="T6" s="16" t="s">
        <v>19</v>
      </c>
      <c r="U6" s="17" t="s">
        <v>20</v>
      </c>
      <c r="V6" s="17" t="s">
        <v>21</v>
      </c>
      <c r="W6" s="18" t="s">
        <v>22</v>
      </c>
      <c r="X6" s="18" t="s">
        <v>23</v>
      </c>
      <c r="Y6" s="18" t="s">
        <v>24</v>
      </c>
      <c r="Z6" s="18" t="s">
        <v>25</v>
      </c>
      <c r="AA6" s="19" t="s">
        <v>26</v>
      </c>
      <c r="AB6" s="20" t="s">
        <v>27</v>
      </c>
      <c r="AE6" s="21" t="s">
        <v>28</v>
      </c>
      <c r="AF6" s="21" t="s">
        <v>29</v>
      </c>
      <c r="AG6" s="22" t="s">
        <v>30</v>
      </c>
      <c r="AH6" s="22" t="s">
        <v>31</v>
      </c>
      <c r="AI6" s="22" t="s">
        <v>32</v>
      </c>
      <c r="AJ6" s="22" t="s">
        <v>33</v>
      </c>
      <c r="AK6" s="22" t="s">
        <v>34</v>
      </c>
      <c r="AL6" s="22" t="s">
        <v>35</v>
      </c>
      <c r="AM6" s="23" t="s">
        <v>36</v>
      </c>
      <c r="AP6" s="24" t="s">
        <v>37</v>
      </c>
    </row>
    <row r="7" spans="1:42" ht="21" customHeight="1" x14ac:dyDescent="0.25">
      <c r="A7" s="25">
        <v>91</v>
      </c>
      <c r="B7" s="25" t="s">
        <v>38</v>
      </c>
      <c r="C7" s="55" t="s">
        <v>118</v>
      </c>
      <c r="D7" s="62" t="s">
        <v>135</v>
      </c>
      <c r="E7" s="26">
        <v>3</v>
      </c>
      <c r="F7" s="26">
        <v>3</v>
      </c>
      <c r="G7" s="26">
        <v>0</v>
      </c>
      <c r="H7" s="26">
        <v>6</v>
      </c>
      <c r="I7" s="26">
        <v>9</v>
      </c>
      <c r="J7" s="26">
        <v>5</v>
      </c>
      <c r="K7" s="26">
        <v>5</v>
      </c>
      <c r="L7" s="26">
        <v>19</v>
      </c>
      <c r="M7" s="26">
        <v>19</v>
      </c>
      <c r="N7" s="26">
        <v>12</v>
      </c>
      <c r="O7" s="26">
        <v>5</v>
      </c>
      <c r="P7" s="26">
        <v>16</v>
      </c>
      <c r="Q7" s="26">
        <v>19</v>
      </c>
      <c r="R7" s="26">
        <v>526</v>
      </c>
      <c r="S7" s="26">
        <v>6</v>
      </c>
      <c r="T7" s="26">
        <v>7</v>
      </c>
      <c r="U7" s="26">
        <v>3</v>
      </c>
      <c r="V7" s="26">
        <v>18</v>
      </c>
      <c r="W7" s="26">
        <v>2</v>
      </c>
      <c r="X7" s="26">
        <v>6</v>
      </c>
      <c r="Y7" s="26">
        <v>0</v>
      </c>
      <c r="Z7" s="26">
        <v>4</v>
      </c>
      <c r="AA7" s="26">
        <v>5</v>
      </c>
      <c r="AB7" s="27">
        <f t="shared" ref="AB7:AB20" si="0">SUM(E7:AA7)</f>
        <v>698</v>
      </c>
      <c r="AC7" s="53" t="str">
        <f t="shared" ref="AC7:AC20" si="1">CONCATENATE($D$5,C7)</f>
        <v>66001</v>
      </c>
      <c r="AE7" s="21" t="s">
        <v>39</v>
      </c>
      <c r="AF7" s="28">
        <v>3094</v>
      </c>
      <c r="AG7" s="29">
        <v>2407</v>
      </c>
      <c r="AH7" s="29">
        <v>1667</v>
      </c>
      <c r="AI7" s="29">
        <v>1099</v>
      </c>
      <c r="AJ7" s="29">
        <v>781</v>
      </c>
      <c r="AK7" s="29">
        <v>451</v>
      </c>
      <c r="AL7" s="29">
        <v>382</v>
      </c>
      <c r="AM7" s="30">
        <f>SUM(AF7:AL7)</f>
        <v>9881</v>
      </c>
      <c r="AN7" s="31">
        <f>AM7*0.27</f>
        <v>2667.8700000000003</v>
      </c>
      <c r="AO7" s="31">
        <f>AN7/9</f>
        <v>296.43000000000006</v>
      </c>
      <c r="AP7" s="31">
        <f>AO7*10/100</f>
        <v>29.643000000000008</v>
      </c>
    </row>
    <row r="8" spans="1:42" ht="21" customHeight="1" x14ac:dyDescent="0.25">
      <c r="A8" s="25"/>
      <c r="B8" s="25" t="s">
        <v>40</v>
      </c>
      <c r="C8" s="56" t="s">
        <v>119</v>
      </c>
      <c r="D8" s="63" t="s">
        <v>136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7">
        <f t="shared" si="0"/>
        <v>0</v>
      </c>
      <c r="AC8" s="53" t="str">
        <f t="shared" si="1"/>
        <v>66045</v>
      </c>
      <c r="AE8" s="32"/>
      <c r="AF8" s="33"/>
      <c r="AG8" s="34"/>
      <c r="AH8" s="34"/>
      <c r="AI8" s="34"/>
      <c r="AJ8" s="34"/>
      <c r="AK8" s="34"/>
      <c r="AL8" s="34"/>
      <c r="AM8" s="35"/>
      <c r="AN8" s="31"/>
      <c r="AO8" s="31"/>
      <c r="AP8" s="31"/>
    </row>
    <row r="9" spans="1:42" ht="21" customHeight="1" x14ac:dyDescent="0.25">
      <c r="A9" s="25"/>
      <c r="B9" s="25" t="s">
        <v>41</v>
      </c>
      <c r="C9" s="56" t="s">
        <v>149</v>
      </c>
      <c r="D9" s="64" t="s">
        <v>137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7">
        <f t="shared" si="0"/>
        <v>0</v>
      </c>
      <c r="AC9" s="53" t="str">
        <f t="shared" si="1"/>
        <v>66075</v>
      </c>
      <c r="AE9" s="32"/>
      <c r="AF9" s="33"/>
      <c r="AG9" s="34"/>
      <c r="AH9" s="34"/>
      <c r="AI9" s="34"/>
      <c r="AJ9" s="34"/>
      <c r="AK9" s="34"/>
      <c r="AL9" s="34"/>
      <c r="AM9" s="35"/>
      <c r="AN9" s="31"/>
      <c r="AO9" s="31"/>
      <c r="AP9" s="31"/>
    </row>
    <row r="10" spans="1:42" ht="21" customHeight="1" x14ac:dyDescent="0.25">
      <c r="A10" s="25"/>
      <c r="B10" s="25" t="s">
        <v>42</v>
      </c>
      <c r="C10" s="56" t="s">
        <v>120</v>
      </c>
      <c r="D10" s="63" t="s">
        <v>138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7">
        <f t="shared" si="0"/>
        <v>0</v>
      </c>
      <c r="AC10" s="53" t="str">
        <f t="shared" si="1"/>
        <v>66088</v>
      </c>
      <c r="AE10" s="32"/>
      <c r="AF10" s="33"/>
      <c r="AG10" s="34"/>
      <c r="AH10" s="34"/>
      <c r="AI10" s="34"/>
      <c r="AJ10" s="34"/>
      <c r="AK10" s="34"/>
      <c r="AL10" s="34"/>
      <c r="AM10" s="35"/>
      <c r="AN10" s="31"/>
      <c r="AO10" s="31"/>
      <c r="AP10" s="31"/>
    </row>
    <row r="11" spans="1:42" ht="21" customHeight="1" x14ac:dyDescent="0.25">
      <c r="A11" s="25"/>
      <c r="B11" s="25" t="s">
        <v>43</v>
      </c>
      <c r="C11" s="55">
        <v>170</v>
      </c>
      <c r="D11" s="64" t="s">
        <v>139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7">
        <f t="shared" si="0"/>
        <v>0</v>
      </c>
      <c r="AC11" s="53" t="str">
        <f t="shared" si="1"/>
        <v>66170</v>
      </c>
      <c r="AE11" s="32"/>
      <c r="AF11" s="33"/>
      <c r="AG11" s="34"/>
      <c r="AH11" s="34"/>
      <c r="AI11" s="34"/>
      <c r="AJ11" s="34"/>
      <c r="AK11" s="34"/>
      <c r="AL11" s="34"/>
      <c r="AM11" s="35"/>
      <c r="AN11" s="31"/>
      <c r="AO11" s="31"/>
      <c r="AP11" s="31"/>
    </row>
    <row r="12" spans="1:42" ht="21" customHeight="1" x14ac:dyDescent="0.25">
      <c r="A12" s="25"/>
      <c r="B12" s="25" t="s">
        <v>44</v>
      </c>
      <c r="C12" s="55">
        <v>318</v>
      </c>
      <c r="D12" s="63" t="s">
        <v>140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7">
        <f t="shared" si="0"/>
        <v>0</v>
      </c>
      <c r="AC12" s="53" t="str">
        <f t="shared" si="1"/>
        <v>66318</v>
      </c>
      <c r="AE12" s="32"/>
      <c r="AF12" s="33"/>
      <c r="AG12" s="34"/>
      <c r="AH12" s="34"/>
      <c r="AI12" s="34"/>
      <c r="AJ12" s="34"/>
      <c r="AK12" s="34"/>
      <c r="AL12" s="34"/>
      <c r="AM12" s="35"/>
      <c r="AN12" s="31"/>
      <c r="AO12" s="31"/>
      <c r="AP12" s="31"/>
    </row>
    <row r="13" spans="1:42" ht="21" customHeight="1" x14ac:dyDescent="0.25">
      <c r="A13" s="25"/>
      <c r="B13" s="25" t="s">
        <v>45</v>
      </c>
      <c r="C13" s="55">
        <v>383</v>
      </c>
      <c r="D13" s="64" t="s">
        <v>141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7">
        <f t="shared" si="0"/>
        <v>0</v>
      </c>
      <c r="AC13" s="53" t="str">
        <f t="shared" si="1"/>
        <v>66383</v>
      </c>
      <c r="AE13" s="32"/>
      <c r="AF13" s="33"/>
      <c r="AG13" s="34"/>
      <c r="AH13" s="34"/>
      <c r="AI13" s="34"/>
      <c r="AJ13" s="34"/>
      <c r="AK13" s="34"/>
      <c r="AL13" s="34"/>
      <c r="AM13" s="35"/>
      <c r="AN13" s="31"/>
      <c r="AO13" s="31"/>
      <c r="AP13" s="31"/>
    </row>
    <row r="14" spans="1:42" ht="21" customHeight="1" x14ac:dyDescent="0.25">
      <c r="A14" s="25"/>
      <c r="B14" s="25" t="s">
        <v>46</v>
      </c>
      <c r="C14" s="55">
        <v>400</v>
      </c>
      <c r="D14" s="63" t="s">
        <v>142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7">
        <f t="shared" si="0"/>
        <v>0</v>
      </c>
      <c r="AC14" s="53" t="str">
        <f t="shared" si="1"/>
        <v>66400</v>
      </c>
      <c r="AE14" s="32"/>
      <c r="AF14" s="33"/>
      <c r="AG14" s="34"/>
      <c r="AH14" s="34"/>
      <c r="AI14" s="34"/>
      <c r="AJ14" s="34"/>
      <c r="AK14" s="34"/>
      <c r="AL14" s="34"/>
      <c r="AM14" s="35"/>
      <c r="AN14" s="31"/>
      <c r="AO14" s="31"/>
      <c r="AP14" s="31"/>
    </row>
    <row r="15" spans="1:42" ht="21" customHeight="1" x14ac:dyDescent="0.25">
      <c r="A15" s="25"/>
      <c r="B15" s="25" t="s">
        <v>47</v>
      </c>
      <c r="C15" s="55">
        <v>440</v>
      </c>
      <c r="D15" s="64" t="s">
        <v>143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7">
        <f t="shared" si="0"/>
        <v>0</v>
      </c>
      <c r="AC15" s="53" t="str">
        <f t="shared" si="1"/>
        <v>66440</v>
      </c>
      <c r="AE15" s="32"/>
      <c r="AF15" s="33"/>
      <c r="AG15" s="34"/>
      <c r="AH15" s="34"/>
      <c r="AI15" s="34"/>
      <c r="AJ15" s="34"/>
      <c r="AK15" s="34"/>
      <c r="AL15" s="34"/>
      <c r="AM15" s="35"/>
      <c r="AN15" s="31"/>
      <c r="AO15" s="31"/>
      <c r="AP15" s="31"/>
    </row>
    <row r="16" spans="1:42" ht="21" customHeight="1" x14ac:dyDescent="0.25">
      <c r="A16" s="25"/>
      <c r="B16" s="25" t="s">
        <v>48</v>
      </c>
      <c r="C16" s="55">
        <v>45</v>
      </c>
      <c r="D16" s="63" t="s">
        <v>144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7">
        <f t="shared" si="0"/>
        <v>0</v>
      </c>
      <c r="AC16" s="53" t="str">
        <f t="shared" si="1"/>
        <v>6645</v>
      </c>
      <c r="AE16" s="32"/>
      <c r="AF16" s="33"/>
      <c r="AG16" s="34"/>
      <c r="AH16" s="34"/>
      <c r="AI16" s="34"/>
      <c r="AJ16" s="34"/>
      <c r="AK16" s="34"/>
      <c r="AL16" s="34"/>
      <c r="AM16" s="35"/>
      <c r="AN16" s="31"/>
      <c r="AO16" s="31"/>
      <c r="AP16" s="31"/>
    </row>
    <row r="17" spans="1:42" ht="21" customHeight="1" x14ac:dyDescent="0.25">
      <c r="A17" s="25"/>
      <c r="B17" s="25" t="s">
        <v>49</v>
      </c>
      <c r="C17" s="55">
        <v>572</v>
      </c>
      <c r="D17" s="64" t="s">
        <v>145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7">
        <f t="shared" si="0"/>
        <v>0</v>
      </c>
      <c r="AC17" s="53" t="str">
        <f t="shared" si="1"/>
        <v>66572</v>
      </c>
      <c r="AE17" s="32"/>
      <c r="AF17" s="33"/>
      <c r="AG17" s="34"/>
      <c r="AH17" s="34"/>
      <c r="AI17" s="34"/>
      <c r="AJ17" s="34"/>
      <c r="AK17" s="34"/>
      <c r="AL17" s="34"/>
      <c r="AM17" s="35"/>
      <c r="AN17" s="31"/>
      <c r="AO17" s="31"/>
      <c r="AP17" s="31"/>
    </row>
    <row r="18" spans="1:42" ht="21" customHeight="1" x14ac:dyDescent="0.25">
      <c r="A18" s="25"/>
      <c r="B18" s="25" t="s">
        <v>50</v>
      </c>
      <c r="C18" s="55">
        <v>594</v>
      </c>
      <c r="D18" s="63" t="s">
        <v>146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7">
        <f t="shared" si="0"/>
        <v>0</v>
      </c>
      <c r="AC18" s="53" t="str">
        <f t="shared" si="1"/>
        <v>66594</v>
      </c>
      <c r="AE18" s="32"/>
      <c r="AF18" s="33"/>
      <c r="AG18" s="34"/>
      <c r="AH18" s="34"/>
      <c r="AI18" s="34"/>
      <c r="AJ18" s="34"/>
      <c r="AK18" s="34"/>
      <c r="AL18" s="34"/>
      <c r="AM18" s="35"/>
      <c r="AN18" s="31"/>
      <c r="AO18" s="31"/>
      <c r="AP18" s="31"/>
    </row>
    <row r="19" spans="1:42" ht="21" customHeight="1" x14ac:dyDescent="0.25">
      <c r="A19" s="25"/>
      <c r="B19" s="25" t="s">
        <v>51</v>
      </c>
      <c r="C19" s="55">
        <v>682</v>
      </c>
      <c r="D19" s="64" t="s">
        <v>147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7">
        <f t="shared" si="0"/>
        <v>0</v>
      </c>
      <c r="AC19" s="53" t="str">
        <f t="shared" si="1"/>
        <v>66682</v>
      </c>
      <c r="AE19" s="32"/>
      <c r="AF19" s="33"/>
      <c r="AG19" s="34"/>
      <c r="AH19" s="34"/>
      <c r="AI19" s="34"/>
      <c r="AJ19" s="34"/>
      <c r="AK19" s="34"/>
      <c r="AL19" s="34"/>
      <c r="AM19" s="35"/>
      <c r="AN19" s="31"/>
      <c r="AO19" s="31"/>
      <c r="AP19" s="31"/>
    </row>
    <row r="20" spans="1:42" ht="21" customHeight="1" x14ac:dyDescent="0.25">
      <c r="A20" s="25"/>
      <c r="B20" s="25" t="s">
        <v>52</v>
      </c>
      <c r="C20" s="55">
        <v>687</v>
      </c>
      <c r="D20" s="63" t="s">
        <v>148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7">
        <f t="shared" si="0"/>
        <v>0</v>
      </c>
      <c r="AC20" s="53" t="str">
        <f t="shared" si="1"/>
        <v>66687</v>
      </c>
      <c r="AE20" s="32"/>
      <c r="AF20" s="33"/>
      <c r="AG20" s="34"/>
      <c r="AH20" s="34"/>
      <c r="AI20" s="34"/>
      <c r="AJ20" s="34"/>
      <c r="AK20" s="34"/>
      <c r="AL20" s="34"/>
      <c r="AM20" s="35"/>
      <c r="AN20" s="31"/>
      <c r="AO20" s="31"/>
      <c r="AP20" s="31"/>
    </row>
    <row r="21" spans="1:42" x14ac:dyDescent="0.25"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42" ht="15.75" x14ac:dyDescent="0.25">
      <c r="D22" s="37" t="s">
        <v>109</v>
      </c>
      <c r="E22" s="27">
        <f>SUM(E7:E20)</f>
        <v>3</v>
      </c>
      <c r="F22" s="27">
        <f t="shared" ref="F22:AB22" si="2">SUM(F7:F20)</f>
        <v>3</v>
      </c>
      <c r="G22" s="27">
        <f t="shared" si="2"/>
        <v>0</v>
      </c>
      <c r="H22" s="27">
        <f t="shared" si="2"/>
        <v>6</v>
      </c>
      <c r="I22" s="27">
        <f t="shared" si="2"/>
        <v>9</v>
      </c>
      <c r="J22" s="27">
        <f t="shared" si="2"/>
        <v>5</v>
      </c>
      <c r="K22" s="27">
        <f t="shared" si="2"/>
        <v>5</v>
      </c>
      <c r="L22" s="27">
        <f t="shared" si="2"/>
        <v>19</v>
      </c>
      <c r="M22" s="27">
        <f t="shared" si="2"/>
        <v>19</v>
      </c>
      <c r="N22" s="27">
        <f t="shared" si="2"/>
        <v>12</v>
      </c>
      <c r="O22" s="27">
        <f t="shared" si="2"/>
        <v>5</v>
      </c>
      <c r="P22" s="27">
        <f t="shared" si="2"/>
        <v>16</v>
      </c>
      <c r="Q22" s="27">
        <f t="shared" si="2"/>
        <v>19</v>
      </c>
      <c r="R22" s="27">
        <f t="shared" ref="R22" si="3">SUM(R7:R20)</f>
        <v>526</v>
      </c>
      <c r="S22" s="27">
        <f t="shared" si="2"/>
        <v>6</v>
      </c>
      <c r="T22" s="27">
        <f t="shared" si="2"/>
        <v>7</v>
      </c>
      <c r="U22" s="27">
        <f t="shared" si="2"/>
        <v>3</v>
      </c>
      <c r="V22" s="27">
        <f t="shared" si="2"/>
        <v>18</v>
      </c>
      <c r="W22" s="27">
        <f t="shared" si="2"/>
        <v>2</v>
      </c>
      <c r="X22" s="27">
        <f t="shared" si="2"/>
        <v>6</v>
      </c>
      <c r="Y22" s="27">
        <f t="shared" si="2"/>
        <v>0</v>
      </c>
      <c r="Z22" s="27">
        <f t="shared" si="2"/>
        <v>4</v>
      </c>
      <c r="AA22" s="27">
        <f t="shared" si="2"/>
        <v>5</v>
      </c>
      <c r="AB22" s="27">
        <f t="shared" si="2"/>
        <v>698</v>
      </c>
      <c r="AF22" s="38">
        <f t="shared" ref="AF22:AP22" si="4">SUM(AF7:AF20)</f>
        <v>3094</v>
      </c>
      <c r="AG22" s="38">
        <f t="shared" si="4"/>
        <v>2407</v>
      </c>
      <c r="AH22" s="38">
        <f t="shared" si="4"/>
        <v>1667</v>
      </c>
      <c r="AI22" s="38">
        <f t="shared" si="4"/>
        <v>1099</v>
      </c>
      <c r="AJ22" s="38">
        <f t="shared" si="4"/>
        <v>781</v>
      </c>
      <c r="AK22" s="38">
        <f t="shared" si="4"/>
        <v>451</v>
      </c>
      <c r="AL22" s="38">
        <f t="shared" si="4"/>
        <v>382</v>
      </c>
      <c r="AM22" s="38">
        <f t="shared" si="4"/>
        <v>9881</v>
      </c>
      <c r="AN22" s="38">
        <f t="shared" si="4"/>
        <v>2667.8700000000003</v>
      </c>
      <c r="AO22" s="38">
        <f t="shared" si="4"/>
        <v>296.43000000000006</v>
      </c>
      <c r="AP22" s="38">
        <f t="shared" si="4"/>
        <v>29.643000000000008</v>
      </c>
    </row>
    <row r="23" spans="1:42" x14ac:dyDescent="0.25">
      <c r="D23" s="39" t="s">
        <v>110</v>
      </c>
      <c r="E23" s="40"/>
      <c r="AB23">
        <f>COUNTIF(AB7:AB20,"&lt;&gt;0")</f>
        <v>1</v>
      </c>
    </row>
    <row r="24" spans="1:42" x14ac:dyDescent="0.25">
      <c r="D24" s="41" t="s">
        <v>111</v>
      </c>
    </row>
    <row r="26" spans="1:42" ht="38.25" x14ac:dyDescent="0.25">
      <c r="D26" s="42" t="s">
        <v>112</v>
      </c>
      <c r="E26" s="43"/>
    </row>
  </sheetData>
  <mergeCells count="6">
    <mergeCell ref="I1:U1"/>
    <mergeCell ref="I2:U2"/>
    <mergeCell ref="I4:K4"/>
    <mergeCell ref="V4:W4"/>
    <mergeCell ref="A1:H3"/>
    <mergeCell ref="I3:U3"/>
  </mergeCells>
  <conditionalFormatting sqref="D7">
    <cfRule type="expression" dxfId="1" priority="2" stopIfTrue="1">
      <formula>$A6&lt;&gt;#REF!</formula>
    </cfRule>
  </conditionalFormatting>
  <conditionalFormatting sqref="D8:D20">
    <cfRule type="expression" dxfId="0" priority="1" stopIfTrue="1">
      <formula>#REF!&lt;&gt;#REF!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Hoja3!$B$2:$B$38</xm:f>
          </x14:formula1>
          <xm:sqref>I4:K4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JORNADA22MAYO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Luisa</cp:lastModifiedBy>
  <dcterms:created xsi:type="dcterms:W3CDTF">2021-04-14T21:25:30Z</dcterms:created>
  <dcterms:modified xsi:type="dcterms:W3CDTF">2021-06-30T02:08:43Z</dcterms:modified>
</cp:coreProperties>
</file>