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I 2021\LCTM CPS 718-2021\CPS No 718-2021\Informe 5\Alcance 6. PLAN DE TRABAJO\"/>
    </mc:Choice>
  </mc:AlternateContent>
  <bookViews>
    <workbookView xWindow="0" yWindow="0" windowWidth="20490" windowHeight="7755" tabRatio="603"/>
  </bookViews>
  <sheets>
    <sheet name="Hoja1" sheetId="1" r:id="rId1"/>
    <sheet name="Hoja3" sheetId="3" r:id="rId2"/>
    <sheet name="Hoja2" sheetId="2" r:id="rId3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7" i="1" l="1"/>
  <c r="AP17" i="1"/>
  <c r="AH17" i="1"/>
  <c r="Z17" i="1"/>
  <c r="Q17" i="1"/>
  <c r="BQ18" i="1"/>
  <c r="BR18" i="1"/>
  <c r="BS18" i="1"/>
  <c r="BT18" i="1"/>
  <c r="BU18" i="1"/>
  <c r="BP18" i="1"/>
  <c r="BF17" i="1"/>
  <c r="BN17" i="1" s="1"/>
  <c r="BI18" i="1"/>
  <c r="BJ18" i="1"/>
  <c r="BK18" i="1"/>
  <c r="BL18" i="1"/>
  <c r="BM18" i="1"/>
  <c r="BH18" i="1"/>
  <c r="BA18" i="1"/>
  <c r="BB18" i="1"/>
  <c r="BC18" i="1"/>
  <c r="BD18" i="1"/>
  <c r="BE18" i="1"/>
  <c r="AZ18" i="1"/>
  <c r="AY17" i="1"/>
  <c r="AS18" i="1"/>
  <c r="AT18" i="1"/>
  <c r="AU18" i="1"/>
  <c r="AV18" i="1"/>
  <c r="AW18" i="1"/>
  <c r="AR18" i="1"/>
  <c r="AQ17" i="1"/>
  <c r="AK18" i="1"/>
  <c r="AL18" i="1"/>
  <c r="AM18" i="1"/>
  <c r="AN18" i="1"/>
  <c r="AO18" i="1"/>
  <c r="AJ18" i="1"/>
  <c r="AI17" i="1"/>
  <c r="AA17" i="1"/>
  <c r="AC18" i="1"/>
  <c r="AD18" i="1"/>
  <c r="AE18" i="1"/>
  <c r="AF18" i="1"/>
  <c r="AG18" i="1"/>
  <c r="AB18" i="1"/>
  <c r="V18" i="1"/>
  <c r="W18" i="1"/>
  <c r="X18" i="1"/>
  <c r="Y18" i="1"/>
  <c r="U18" i="1"/>
  <c r="T18" i="1"/>
  <c r="S17" i="1"/>
  <c r="R17" i="1"/>
  <c r="P18" i="1"/>
  <c r="O18" i="1"/>
  <c r="N18" i="1"/>
  <c r="M18" i="1"/>
  <c r="K17" i="1"/>
  <c r="J17" i="1"/>
  <c r="BO17" i="1" l="1"/>
  <c r="BV17" i="1"/>
  <c r="BW17" i="1" s="1"/>
  <c r="BG17" i="1"/>
  <c r="J5" i="1"/>
  <c r="K5" i="1" s="1"/>
  <c r="J6" i="1"/>
  <c r="Q6" i="1" s="1"/>
  <c r="R6" i="1" s="1"/>
  <c r="J7" i="1"/>
  <c r="K7" i="1" s="1"/>
  <c r="J8" i="1"/>
  <c r="K8" i="1" s="1"/>
  <c r="J9" i="1"/>
  <c r="K9" i="1" s="1"/>
  <c r="J10" i="1"/>
  <c r="K10" i="1" s="1"/>
  <c r="Q10" i="1"/>
  <c r="R10" i="1" s="1"/>
  <c r="J11" i="1"/>
  <c r="K11" i="1" s="1"/>
  <c r="J12" i="1"/>
  <c r="Q12" i="1" s="1"/>
  <c r="J13" i="1"/>
  <c r="K13" i="1" s="1"/>
  <c r="J14" i="1"/>
  <c r="K14" i="1" s="1"/>
  <c r="J15" i="1"/>
  <c r="K15" i="1" s="1"/>
  <c r="Q15" i="1"/>
  <c r="Z15" i="1" s="1"/>
  <c r="J16" i="1"/>
  <c r="K16" i="1" s="1"/>
  <c r="J4" i="1"/>
  <c r="Q4" i="1" s="1"/>
  <c r="S15" i="1"/>
  <c r="K12" i="1"/>
  <c r="R12" i="1" l="1"/>
  <c r="Q18" i="1"/>
  <c r="S18" i="1" s="1"/>
  <c r="AA15" i="1"/>
  <c r="K6" i="1"/>
  <c r="Q11" i="1"/>
  <c r="R11" i="1" s="1"/>
  <c r="Q9" i="1"/>
  <c r="Z9" i="1" s="1"/>
  <c r="Q16" i="1"/>
  <c r="Q14" i="1"/>
  <c r="R14" i="1" s="1"/>
  <c r="Q7" i="1"/>
  <c r="R15" i="1"/>
  <c r="AH15" i="1"/>
  <c r="S14" i="1"/>
  <c r="Q13" i="1"/>
  <c r="Z6" i="1"/>
  <c r="S6" i="1"/>
  <c r="S10" i="1"/>
  <c r="Q8" i="1"/>
  <c r="Q5" i="1"/>
  <c r="Z4" i="1"/>
  <c r="AH4" i="1" s="1"/>
  <c r="R4" i="1"/>
  <c r="K4" i="1"/>
  <c r="Z12" i="1"/>
  <c r="S12" i="1"/>
  <c r="S9" i="1"/>
  <c r="R9" i="1"/>
  <c r="AA9" i="1"/>
  <c r="AH9" i="1"/>
  <c r="Z10" i="1"/>
  <c r="S4" i="1"/>
  <c r="AA4" i="1"/>
  <c r="Z18" i="1" l="1"/>
  <c r="AA18" i="1" s="1"/>
  <c r="Z11" i="1"/>
  <c r="AA11" i="1" s="1"/>
  <c r="S11" i="1"/>
  <c r="Z14" i="1"/>
  <c r="S7" i="1"/>
  <c r="R7" i="1"/>
  <c r="Z7" i="1"/>
  <c r="R16" i="1"/>
  <c r="S16" i="1"/>
  <c r="Z16" i="1"/>
  <c r="AP15" i="1"/>
  <c r="AI15" i="1"/>
  <c r="AA14" i="1"/>
  <c r="AH14" i="1"/>
  <c r="R13" i="1"/>
  <c r="Z13" i="1"/>
  <c r="S13" i="1"/>
  <c r="AA6" i="1"/>
  <c r="AH6" i="1"/>
  <c r="AH11" i="1"/>
  <c r="AP11" i="1" s="1"/>
  <c r="AA10" i="1"/>
  <c r="AH10" i="1"/>
  <c r="R8" i="1"/>
  <c r="Z8" i="1"/>
  <c r="S8" i="1"/>
  <c r="R5" i="1"/>
  <c r="S5" i="1"/>
  <c r="Z5" i="1"/>
  <c r="AH12" i="1"/>
  <c r="AA12" i="1"/>
  <c r="AP9" i="1"/>
  <c r="AI9" i="1"/>
  <c r="AP4" i="1"/>
  <c r="AI4" i="1"/>
  <c r="AH18" i="1" l="1"/>
  <c r="AH7" i="1"/>
  <c r="AA7" i="1"/>
  <c r="AH16" i="1"/>
  <c r="AA16" i="1"/>
  <c r="AX15" i="1"/>
  <c r="AQ15" i="1"/>
  <c r="AI14" i="1"/>
  <c r="AP14" i="1"/>
  <c r="AH13" i="1"/>
  <c r="AA13" i="1"/>
  <c r="AI6" i="1"/>
  <c r="AP6" i="1"/>
  <c r="AI11" i="1"/>
  <c r="AI10" i="1"/>
  <c r="AP10" i="1"/>
  <c r="AH8" i="1"/>
  <c r="AA8" i="1"/>
  <c r="R18" i="1"/>
  <c r="AH5" i="1"/>
  <c r="AA5" i="1"/>
  <c r="AP12" i="1"/>
  <c r="AI12" i="1"/>
  <c r="AX9" i="1"/>
  <c r="AQ9" i="1"/>
  <c r="AX11" i="1"/>
  <c r="AQ11" i="1"/>
  <c r="AQ4" i="1"/>
  <c r="AX4" i="1"/>
  <c r="AI16" i="1" l="1"/>
  <c r="AP16" i="1"/>
  <c r="AP18" i="1" s="1"/>
  <c r="AI7" i="1"/>
  <c r="AP7" i="1"/>
  <c r="AY15" i="1"/>
  <c r="BF15" i="1"/>
  <c r="AQ14" i="1"/>
  <c r="AX14" i="1"/>
  <c r="AI13" i="1"/>
  <c r="AP13" i="1"/>
  <c r="AQ6" i="1"/>
  <c r="AX6" i="1"/>
  <c r="AQ10" i="1"/>
  <c r="AX10" i="1"/>
  <c r="AI18" i="1"/>
  <c r="AI8" i="1"/>
  <c r="AP8" i="1"/>
  <c r="AP5" i="1"/>
  <c r="AI5" i="1"/>
  <c r="AX12" i="1"/>
  <c r="AQ12" i="1"/>
  <c r="BF9" i="1"/>
  <c r="AY9" i="1"/>
  <c r="AY11" i="1"/>
  <c r="BF11" i="1"/>
  <c r="BF4" i="1"/>
  <c r="AY4" i="1"/>
  <c r="AX7" i="1" l="1"/>
  <c r="AQ7" i="1"/>
  <c r="AX16" i="1"/>
  <c r="AX18" i="1" s="1"/>
  <c r="AY18" i="1" s="1"/>
  <c r="AQ16" i="1"/>
  <c r="BG15" i="1"/>
  <c r="BN15" i="1"/>
  <c r="BF14" i="1"/>
  <c r="AY14" i="1"/>
  <c r="AX13" i="1"/>
  <c r="AQ13" i="1"/>
  <c r="AY6" i="1"/>
  <c r="BF6" i="1"/>
  <c r="BF10" i="1"/>
  <c r="AY10" i="1"/>
  <c r="AX8" i="1"/>
  <c r="AQ8" i="1"/>
  <c r="AQ5" i="1"/>
  <c r="AX5" i="1"/>
  <c r="AQ18" i="1"/>
  <c r="BF12" i="1"/>
  <c r="AY12" i="1"/>
  <c r="BG9" i="1"/>
  <c r="BN9" i="1"/>
  <c r="BG11" i="1"/>
  <c r="BN11" i="1"/>
  <c r="BG4" i="1"/>
  <c r="BN4" i="1"/>
  <c r="AY16" i="1" l="1"/>
  <c r="BF16" i="1"/>
  <c r="AY7" i="1"/>
  <c r="BF7" i="1"/>
  <c r="BO15" i="1"/>
  <c r="BV15" i="1"/>
  <c r="BW15" i="1" s="1"/>
  <c r="BG14" i="1"/>
  <c r="BN14" i="1"/>
  <c r="BF13" i="1"/>
  <c r="AY13" i="1"/>
  <c r="BN6" i="1"/>
  <c r="BG6" i="1"/>
  <c r="BN10" i="1"/>
  <c r="BG10" i="1"/>
  <c r="BF8" i="1"/>
  <c r="AY8" i="1"/>
  <c r="BF5" i="1"/>
  <c r="AY5" i="1"/>
  <c r="BN12" i="1"/>
  <c r="BG12" i="1"/>
  <c r="BV9" i="1"/>
  <c r="BW9" i="1" s="1"/>
  <c r="BO9" i="1"/>
  <c r="BV11" i="1"/>
  <c r="BW11" i="1" s="1"/>
  <c r="BO11" i="1"/>
  <c r="BO4" i="1"/>
  <c r="BV4" i="1"/>
  <c r="BF18" i="1" l="1"/>
  <c r="BG18" i="1" s="1"/>
  <c r="BN7" i="1"/>
  <c r="BG7" i="1"/>
  <c r="BG16" i="1"/>
  <c r="BN16" i="1"/>
  <c r="BV14" i="1"/>
  <c r="BO14" i="1"/>
  <c r="BN13" i="1"/>
  <c r="BG13" i="1"/>
  <c r="BO6" i="1"/>
  <c r="BV6" i="1"/>
  <c r="BW6" i="1" s="1"/>
  <c r="BO10" i="1"/>
  <c r="BV10" i="1"/>
  <c r="BW10" i="1" s="1"/>
  <c r="BG8" i="1"/>
  <c r="BN8" i="1"/>
  <c r="BN5" i="1"/>
  <c r="BG5" i="1"/>
  <c r="BV12" i="1"/>
  <c r="BW12" i="1" s="1"/>
  <c r="BO12" i="1"/>
  <c r="BW4" i="1"/>
  <c r="BN18" i="1" l="1"/>
  <c r="BO18" i="1" s="1"/>
  <c r="BW14" i="1"/>
  <c r="BV16" i="1"/>
  <c r="BW16" i="1" s="1"/>
  <c r="BO16" i="1"/>
  <c r="BO7" i="1"/>
  <c r="BV7" i="1"/>
  <c r="BW7" i="1" s="1"/>
  <c r="BO13" i="1"/>
  <c r="BV13" i="1"/>
  <c r="BW13" i="1" s="1"/>
  <c r="BV8" i="1"/>
  <c r="BW8" i="1" s="1"/>
  <c r="BO8" i="1"/>
  <c r="BO5" i="1"/>
  <c r="BV5" i="1"/>
  <c r="BW5" i="1" s="1"/>
  <c r="BV18" i="1" l="1"/>
  <c r="BW18" i="1" s="1"/>
</calcChain>
</file>

<file path=xl/comments1.xml><?xml version="1.0" encoding="utf-8"?>
<comments xmlns="http://schemas.openxmlformats.org/spreadsheetml/2006/main">
  <authors>
    <author>Lenovo</author>
  </authors>
  <commentList>
    <comment ref="T3" authorId="0" shapeId="0">
      <text>
        <r>
          <rPr>
            <b/>
            <sz val="5"/>
            <color indexed="81"/>
            <rFont val="Tahoma"/>
            <family val="2"/>
          </rPr>
          <t>Para reporte del dia 3 de mayo, suman lo vacunado el 1 y 2 de mayo</t>
        </r>
      </text>
    </comment>
    <comment ref="AB3" authorId="0" shapeId="0">
      <text>
        <r>
          <rPr>
            <b/>
            <sz val="5"/>
            <color indexed="81"/>
            <rFont val="Tahoma"/>
            <family val="2"/>
          </rPr>
          <t>Para el 10, suman lo vacunado el dia 9 de mayo</t>
        </r>
      </text>
    </comment>
    <comment ref="AJ3" authorId="0" shapeId="0">
      <text>
        <r>
          <rPr>
            <b/>
            <sz val="5"/>
            <color indexed="81"/>
            <rFont val="Tahoma"/>
            <family val="2"/>
          </rPr>
          <t>Para el 17, suman lo vacunado el dia 16 de mayo</t>
        </r>
      </text>
    </comment>
    <comment ref="AR3" authorId="0" shapeId="0">
      <text>
        <r>
          <rPr>
            <b/>
            <sz val="5"/>
            <color indexed="81"/>
            <rFont val="Tahoma"/>
            <family val="2"/>
          </rPr>
          <t>Para el 24, suman lo vacunado el dia 23 de mayo</t>
        </r>
      </text>
    </comment>
    <comment ref="AZ3" authorId="0" shapeId="0">
      <text>
        <r>
          <rPr>
            <b/>
            <sz val="5"/>
            <color indexed="81"/>
            <rFont val="Tahoma"/>
            <family val="2"/>
          </rPr>
          <t>Para el 31, suman lo vacunado el dia 31 de mayo</t>
        </r>
      </text>
    </comment>
    <comment ref="BH3" authorId="0" shapeId="0">
      <text>
        <r>
          <rPr>
            <b/>
            <sz val="5"/>
            <color indexed="81"/>
            <rFont val="Tahoma"/>
            <family val="2"/>
          </rPr>
          <t>Para el 7, suman lo vacunado del dia  6 de junio</t>
        </r>
      </text>
    </comment>
    <comment ref="BP3" authorId="0" shapeId="0">
      <text>
        <r>
          <rPr>
            <b/>
            <sz val="5"/>
            <color indexed="81"/>
            <rFont val="Tahoma"/>
            <family val="2"/>
          </rPr>
          <t>Para el 14, suman lo vacunado del dias  13 de junio</t>
        </r>
      </text>
    </comment>
  </commentList>
</comments>
</file>

<file path=xl/sharedStrings.xml><?xml version="1.0" encoding="utf-8"?>
<sst xmlns="http://schemas.openxmlformats.org/spreadsheetml/2006/main" count="79" uniqueCount="64">
  <si>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</si>
  <si>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</si>
  <si>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</si>
  <si>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</si>
  <si>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</si>
  <si>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</si>
  <si>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</si>
  <si>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</si>
  <si>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 xml:space="preserve">Manzanares </t>
  </si>
  <si>
    <t>Marmato</t>
  </si>
  <si>
    <t>Marquetalia</t>
  </si>
  <si>
    <t xml:space="preserve">Marulanda </t>
  </si>
  <si>
    <t>Neira</t>
  </si>
  <si>
    <t xml:space="preserve">Norcasia 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</si>
  <si>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</si>
  <si>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</si>
  <si>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</si>
  <si>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</si>
  <si>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</si>
  <si>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</si>
  <si>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</si>
  <si>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</si>
  <si>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Supia</t>
  </si>
  <si>
    <t xml:space="preserve">Victoria </t>
  </si>
  <si>
    <t>Villamaria</t>
  </si>
  <si>
    <t>Viterbo</t>
  </si>
  <si>
    <t xml:space="preserve">TOTAL DOSIS APLICADAS A LA FECHA </t>
  </si>
  <si>
    <t xml:space="preserve">Manizales </t>
  </si>
  <si>
    <t xml:space="preserve">MUNICIPIOS  </t>
  </si>
  <si>
    <t>CAMPAÑA SARAMPIÓN RUBEOLA CALDAS 2021</t>
  </si>
  <si>
    <t xml:space="preserve">% A LA FECHA DE ACUERDO A LA META   </t>
  </si>
  <si>
    <t xml:space="preserve">TOTAL DEPARTAMENTO </t>
  </si>
  <si>
    <t xml:space="preserve">DEL DOMINGO 25 D EABRIL </t>
  </si>
  <si>
    <t>MANIZALES  24 ABRIL 1447</t>
  </si>
  <si>
    <t xml:space="preserve">TOTAL DOSIS APLICADAS A LA FECHA  DOBLE VIRAL </t>
  </si>
  <si>
    <t xml:space="preserve">META DOBLE VIRAL </t>
  </si>
  <si>
    <t>1er semana 30%</t>
  </si>
  <si>
    <t>% de Avance</t>
  </si>
  <si>
    <t>Total</t>
  </si>
  <si>
    <t xml:space="preserve">2da semana </t>
  </si>
  <si>
    <t>3er semana</t>
  </si>
  <si>
    <t>4ta semana</t>
  </si>
  <si>
    <t>5ta semana</t>
  </si>
  <si>
    <t>6ta semana</t>
  </si>
  <si>
    <t>7ta semana</t>
  </si>
  <si>
    <t>8va semana</t>
  </si>
  <si>
    <t>DOSIS RESTANTES POR APLICAR</t>
  </si>
  <si>
    <t>IPS</t>
  </si>
  <si>
    <t>UPREC</t>
  </si>
  <si>
    <t>ESE</t>
  </si>
  <si>
    <t>COSMITET</t>
  </si>
  <si>
    <t>SAN SEBASTIAN</t>
  </si>
  <si>
    <t>MAYORCA</t>
  </si>
  <si>
    <t>COMFAMILIAR</t>
  </si>
  <si>
    <t>MARAYA</t>
  </si>
  <si>
    <t>UIS</t>
  </si>
  <si>
    <t>IDIME ELVIRA</t>
  </si>
  <si>
    <t>POLICIA</t>
  </si>
  <si>
    <t>BATALLÓN</t>
  </si>
  <si>
    <t>CAMPAÑA SARAMPIÓN RUBEOLA IPS PEREIRA 2021</t>
  </si>
  <si>
    <t xml:space="preserve">VIRREY SOLIS  </t>
  </si>
  <si>
    <t xml:space="preserve">COLSUBSIDIO </t>
  </si>
  <si>
    <t>TOTAL MUNICIPIO</t>
  </si>
  <si>
    <t>EXTRAMURAL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</si>
</sst>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5"/>
      <color indexed="81"/>
      <name val="Tahoma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b/>
      <sz val="14"/>
      <color theme="4"/>
      <name val="Arial Narrow"/>
      <family val="2"/>
    </font>
    <font>
      <b/>
      <sz val="14"/>
      <color theme="4" tint="-0.499984740745262"/>
      <name val="Arial Narrow"/>
      <family val="2"/>
    </font>
    <font>
      <b/>
      <sz val="14"/>
      <color theme="9" tint="-0.24997711111789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15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5" fontId="3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5" fontId="5" fillId="4" borderId="1" xfId="0" applyNumberFormat="1" applyFont="1" applyFill="1" applyBorder="1" applyAlignment="1">
      <alignment horizontal="center" vertical="center"/>
    </xf>
    <xf numFmtId="16" fontId="6" fillId="5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/>
    <xf numFmtId="16" fontId="6" fillId="5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0" borderId="1" xfId="0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16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9" fillId="0" borderId="1" xfId="0" applyNumberFormat="1" applyFont="1" applyBorder="1"/>
    <xf numFmtId="0" fontId="1" fillId="0" borderId="0" xfId="0" applyFont="1"/>
    <xf numFmtId="0" fontId="6" fillId="0" borderId="1" xfId="0" applyFont="1" applyFill="1" applyBorder="1" applyAlignment="1" applyProtection="1">
      <alignment horizontal="center" vertical="center"/>
    </xf>
    <xf numFmtId="1" fontId="10" fillId="0" borderId="1" xfId="0" applyNumberFormat="1" applyFont="1" applyBorder="1"/>
    <xf numFmtId="0" fontId="10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2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5" fillId="6" borderId="1" xfId="0" applyFont="1" applyFill="1" applyBorder="1"/>
    <xf numFmtId="0" fontId="5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71ED74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BW18"/>
  <sheetViews>
    <sheetView tabSelected="1" zoomScale="70" zoomScaleNormal="70" workbookViewId="0">
      <selection activeCell="BT23" sqref="BT23"/>
    </sheetView>
  </sheetViews>
  <sheetFormatPr baseColWidth="10" defaultRowHeight="15" x14ac:dyDescent="0.25"/>
  <cols>
    <col min="2" max="2" width="19.28515625" customWidth="1"/>
    <col min="3" max="3" width="21" customWidth="1"/>
    <col min="4" max="4" width="17.7109375" customWidth="1"/>
    <col min="5" max="7" width="13.140625" customWidth="1"/>
    <col min="8" max="8" width="13.42578125" customWidth="1"/>
    <col min="9" max="9" width="12.140625" customWidth="1"/>
    <col min="10" max="10" width="15" customWidth="1"/>
    <col min="11" max="11" width="13.7109375" customWidth="1"/>
    <col min="12" max="12" width="8.85546875" customWidth="1"/>
    <col min="16" max="16" width="11.42578125" customWidth="1"/>
    <col min="17" max="17" width="11.7109375" customWidth="1"/>
    <col min="18" max="19" width="16.7109375" customWidth="1"/>
    <col min="27" max="27" width="13.85546875" bestFit="1" customWidth="1"/>
    <col min="35" max="35" width="13.85546875" bestFit="1" customWidth="1"/>
    <col min="43" max="43" width="13.85546875" bestFit="1" customWidth="1"/>
    <col min="59" max="59" width="14.140625" customWidth="1"/>
    <col min="67" max="67" width="13.85546875" bestFit="1" customWidth="1"/>
    <col min="75" max="75" width="13.85546875" bestFit="1" customWidth="1"/>
  </cols>
  <sheetData>
    <row r="2" spans="3:75" ht="37.5" customHeight="1" x14ac:dyDescent="0.25">
      <c r="C2" s="47" t="s">
        <v>59</v>
      </c>
      <c r="D2" s="47"/>
      <c r="E2" s="47"/>
      <c r="F2" s="47"/>
      <c r="G2" s="47"/>
      <c r="H2" s="47"/>
      <c r="I2" s="47"/>
      <c r="J2" s="47"/>
      <c r="K2" s="47"/>
      <c r="L2" s="48" t="s">
        <v>36</v>
      </c>
      <c r="M2" s="48"/>
      <c r="N2" s="48"/>
      <c r="O2" s="48"/>
      <c r="P2" s="48"/>
      <c r="Q2" s="48"/>
      <c r="R2" s="48"/>
      <c r="S2" s="36"/>
      <c r="T2" s="49" t="s">
        <v>39</v>
      </c>
      <c r="U2" s="49"/>
      <c r="V2" s="49"/>
      <c r="W2" s="49"/>
      <c r="X2" s="49"/>
      <c r="Y2" s="49"/>
      <c r="Z2" s="49"/>
      <c r="AA2" s="49"/>
      <c r="AB2" s="49" t="s">
        <v>40</v>
      </c>
      <c r="AC2" s="49"/>
      <c r="AD2" s="49"/>
      <c r="AE2" s="49"/>
      <c r="AF2" s="49"/>
      <c r="AG2" s="49"/>
      <c r="AH2" s="49"/>
      <c r="AI2" s="49"/>
      <c r="AJ2" s="49" t="s">
        <v>41</v>
      </c>
      <c r="AK2" s="49"/>
      <c r="AL2" s="49"/>
      <c r="AM2" s="49"/>
      <c r="AN2" s="49"/>
      <c r="AO2" s="49"/>
      <c r="AP2" s="49"/>
      <c r="AQ2" s="49"/>
      <c r="AR2" s="49" t="s">
        <v>42</v>
      </c>
      <c r="AS2" s="49"/>
      <c r="AT2" s="49"/>
      <c r="AU2" s="49"/>
      <c r="AV2" s="49"/>
      <c r="AW2" s="49"/>
      <c r="AX2" s="49"/>
      <c r="AY2" s="49"/>
      <c r="AZ2" s="49" t="s">
        <v>43</v>
      </c>
      <c r="BA2" s="49"/>
      <c r="BB2" s="49"/>
      <c r="BC2" s="49"/>
      <c r="BD2" s="49"/>
      <c r="BE2" s="49"/>
      <c r="BF2" s="49"/>
      <c r="BG2" s="49"/>
      <c r="BH2" s="49" t="s">
        <v>44</v>
      </c>
      <c r="BI2" s="49"/>
      <c r="BJ2" s="49"/>
      <c r="BK2" s="49"/>
      <c r="BL2" s="49"/>
      <c r="BM2" s="49"/>
      <c r="BN2" s="49"/>
      <c r="BO2" s="49"/>
      <c r="BP2" s="49" t="s">
        <v>45</v>
      </c>
      <c r="BQ2" s="49"/>
      <c r="BR2" s="49"/>
      <c r="BS2" s="49"/>
      <c r="BT2" s="49"/>
      <c r="BU2" s="49"/>
      <c r="BV2" s="49"/>
      <c r="BW2" s="49"/>
    </row>
    <row r="3" spans="3:75" s="35" customFormat="1" ht="70.5" customHeight="1" x14ac:dyDescent="0.25">
      <c r="C3" s="16" t="s">
        <v>47</v>
      </c>
      <c r="D3" s="17" t="s">
        <v>35</v>
      </c>
      <c r="E3" s="18">
        <v>44306</v>
      </c>
      <c r="F3" s="18">
        <v>44307</v>
      </c>
      <c r="G3" s="18">
        <v>44308</v>
      </c>
      <c r="H3" s="18">
        <v>44309</v>
      </c>
      <c r="I3" s="18">
        <v>44310</v>
      </c>
      <c r="J3" s="17" t="s">
        <v>34</v>
      </c>
      <c r="K3" s="17" t="s">
        <v>30</v>
      </c>
      <c r="L3" s="19">
        <v>44312</v>
      </c>
      <c r="M3" s="19">
        <v>44313</v>
      </c>
      <c r="N3" s="19">
        <v>44314</v>
      </c>
      <c r="O3" s="19">
        <v>44315</v>
      </c>
      <c r="P3" s="19">
        <v>44316</v>
      </c>
      <c r="Q3" s="30" t="s">
        <v>38</v>
      </c>
      <c r="R3" s="24" t="s">
        <v>37</v>
      </c>
      <c r="S3" s="38" t="s">
        <v>46</v>
      </c>
      <c r="T3" s="21">
        <v>44319</v>
      </c>
      <c r="U3" s="21">
        <v>44320</v>
      </c>
      <c r="V3" s="21">
        <v>44321</v>
      </c>
      <c r="W3" s="21">
        <v>44322</v>
      </c>
      <c r="X3" s="21">
        <v>44323</v>
      </c>
      <c r="Y3" s="21">
        <v>44324</v>
      </c>
      <c r="Z3" s="24" t="s">
        <v>38</v>
      </c>
      <c r="AA3" s="24" t="s">
        <v>37</v>
      </c>
      <c r="AB3" s="21">
        <v>44326</v>
      </c>
      <c r="AC3" s="21">
        <v>44327</v>
      </c>
      <c r="AD3" s="21">
        <v>44328</v>
      </c>
      <c r="AE3" s="21">
        <v>44329</v>
      </c>
      <c r="AF3" s="21">
        <v>44330</v>
      </c>
      <c r="AG3" s="21">
        <v>44331</v>
      </c>
      <c r="AH3" s="24" t="s">
        <v>38</v>
      </c>
      <c r="AI3" s="24" t="s">
        <v>37</v>
      </c>
      <c r="AJ3" s="21">
        <v>44333</v>
      </c>
      <c r="AK3" s="21">
        <v>44334</v>
      </c>
      <c r="AL3" s="21">
        <v>44335</v>
      </c>
      <c r="AM3" s="21">
        <v>44336</v>
      </c>
      <c r="AN3" s="21">
        <v>44337</v>
      </c>
      <c r="AO3" s="21">
        <v>44338</v>
      </c>
      <c r="AP3" s="24" t="s">
        <v>38</v>
      </c>
      <c r="AQ3" s="24" t="s">
        <v>37</v>
      </c>
      <c r="AR3" s="21">
        <v>44340</v>
      </c>
      <c r="AS3" s="21">
        <v>44341</v>
      </c>
      <c r="AT3" s="21">
        <v>44342</v>
      </c>
      <c r="AU3" s="21">
        <v>44343</v>
      </c>
      <c r="AV3" s="21">
        <v>44344</v>
      </c>
      <c r="AW3" s="21">
        <v>44345</v>
      </c>
      <c r="AX3" s="24" t="s">
        <v>38</v>
      </c>
      <c r="AY3" s="24" t="s">
        <v>37</v>
      </c>
      <c r="AZ3" s="21">
        <v>44347</v>
      </c>
      <c r="BA3" s="21">
        <v>44348</v>
      </c>
      <c r="BB3" s="21">
        <v>44349</v>
      </c>
      <c r="BC3" s="21">
        <v>44350</v>
      </c>
      <c r="BD3" s="21">
        <v>44351</v>
      </c>
      <c r="BE3" s="21">
        <v>44352</v>
      </c>
      <c r="BF3" s="24" t="s">
        <v>38</v>
      </c>
      <c r="BG3" s="24" t="s">
        <v>37</v>
      </c>
      <c r="BH3" s="21">
        <v>44354</v>
      </c>
      <c r="BI3" s="21">
        <v>44355</v>
      </c>
      <c r="BJ3" s="21">
        <v>44356</v>
      </c>
      <c r="BK3" s="21">
        <v>44357</v>
      </c>
      <c r="BL3" s="21">
        <v>44358</v>
      </c>
      <c r="BM3" s="21">
        <v>44359</v>
      </c>
      <c r="BN3" s="24" t="s">
        <v>38</v>
      </c>
      <c r="BO3" s="24" t="s">
        <v>37</v>
      </c>
      <c r="BP3" s="21">
        <v>44361</v>
      </c>
      <c r="BQ3" s="21">
        <v>44362</v>
      </c>
      <c r="BR3" s="21">
        <v>44363</v>
      </c>
      <c r="BS3" s="21">
        <v>44364</v>
      </c>
      <c r="BT3" s="21">
        <v>44365</v>
      </c>
      <c r="BU3" s="21">
        <v>44366</v>
      </c>
      <c r="BV3" s="24" t="s">
        <v>38</v>
      </c>
      <c r="BW3" s="24" t="s">
        <v>37</v>
      </c>
    </row>
    <row r="4" spans="3:75" ht="18" x14ac:dyDescent="0.25">
      <c r="C4" s="46" t="s">
        <v>60</v>
      </c>
      <c r="D4" s="22">
        <v>13373</v>
      </c>
      <c r="E4" s="45"/>
      <c r="F4" s="45"/>
      <c r="G4" s="45"/>
      <c r="H4" s="45"/>
      <c r="I4" s="23">
        <v>107</v>
      </c>
      <c r="J4" s="24">
        <f>SUM(E4:I4)</f>
        <v>107</v>
      </c>
      <c r="K4" s="31">
        <f>+J4*100/D4</f>
        <v>0.80011964405892466</v>
      </c>
      <c r="L4" s="44">
        <v>25</v>
      </c>
      <c r="M4" s="44">
        <v>36</v>
      </c>
      <c r="N4" s="44">
        <v>5</v>
      </c>
      <c r="O4" s="44">
        <v>24</v>
      </c>
      <c r="P4" s="23">
        <v>18</v>
      </c>
      <c r="Q4" s="24">
        <f>+J4+L4+M4+N4+O4+P4</f>
        <v>215</v>
      </c>
      <c r="R4" s="34">
        <f>+Q4/D4*100</f>
        <v>1.607717041800643</v>
      </c>
      <c r="S4" s="37">
        <f>+(D4*30%)- Q4</f>
        <v>3796.8999999999996</v>
      </c>
      <c r="T4" s="24">
        <v>5</v>
      </c>
      <c r="U4" s="24">
        <v>14</v>
      </c>
      <c r="V4" s="24">
        <v>9</v>
      </c>
      <c r="W4" s="24">
        <v>16</v>
      </c>
      <c r="X4" s="24">
        <v>12</v>
      </c>
      <c r="Y4" s="24">
        <v>1</v>
      </c>
      <c r="Z4" s="24">
        <f>+Q4+T4+U4+V4+W4+X4+Y4</f>
        <v>272</v>
      </c>
      <c r="AA4" s="26">
        <f t="shared" ref="AA4:AA17" si="0">+Z4/D4*100</f>
        <v>2.0339490017198836</v>
      </c>
      <c r="AB4" s="24">
        <v>9</v>
      </c>
      <c r="AC4" s="24">
        <v>15</v>
      </c>
      <c r="AD4" s="24">
        <v>14</v>
      </c>
      <c r="AE4" s="24">
        <v>24</v>
      </c>
      <c r="AF4" s="24">
        <v>22</v>
      </c>
      <c r="AG4" s="24">
        <v>15</v>
      </c>
      <c r="AH4" s="24">
        <f t="shared" ref="AH4:AH17" si="1">+Z4+AB4+AC4+AD4+AE4+AF4+AG4</f>
        <v>371</v>
      </c>
      <c r="AI4" s="26">
        <f t="shared" ref="AI4:AI18" si="2">+AH4/D4*100</f>
        <v>2.7742466163164585</v>
      </c>
      <c r="AJ4" s="20"/>
      <c r="AK4" s="20">
        <v>10</v>
      </c>
      <c r="AL4" s="20">
        <v>24</v>
      </c>
      <c r="AM4" s="20">
        <v>23</v>
      </c>
      <c r="AN4" s="20">
        <v>24</v>
      </c>
      <c r="AO4" s="20">
        <v>84</v>
      </c>
      <c r="AP4" s="20">
        <f t="shared" ref="AP4:AP17" si="3">+AH4+AJ4+AK4+AL4+AM4+AN4+AO4</f>
        <v>536</v>
      </c>
      <c r="AQ4" s="26">
        <f t="shared" ref="AQ4:AQ18" si="4">+AP4/D4*100</f>
        <v>4.0080759739774177</v>
      </c>
      <c r="AR4" s="20">
        <v>39</v>
      </c>
      <c r="AS4" s="20">
        <v>37</v>
      </c>
      <c r="AT4" s="20">
        <v>26</v>
      </c>
      <c r="AU4" s="20">
        <v>22</v>
      </c>
      <c r="AV4" s="20">
        <v>12</v>
      </c>
      <c r="AW4" s="20">
        <v>10</v>
      </c>
      <c r="AX4" s="20">
        <f>+AP4+AR4+AS4+AT4+AU4+AV4+AW4</f>
        <v>682</v>
      </c>
      <c r="AY4" s="25">
        <f t="shared" ref="AY4:AY17" si="5">+AX4/D4*100</f>
        <v>5.0998280116652959</v>
      </c>
      <c r="AZ4" s="20">
        <v>18</v>
      </c>
      <c r="BA4" s="20">
        <v>15</v>
      </c>
      <c r="BB4" s="20">
        <v>0</v>
      </c>
      <c r="BC4" s="20">
        <v>32</v>
      </c>
      <c r="BD4" s="20">
        <v>29</v>
      </c>
      <c r="BE4" s="20">
        <v>53</v>
      </c>
      <c r="BF4" s="20">
        <f>+AX4+AZ4+BA4+BB4+BC4+BD4+BE4</f>
        <v>829</v>
      </c>
      <c r="BG4" s="25">
        <f t="shared" ref="BG4:BG18" si="6">+BF4/D4*100</f>
        <v>6.1990578030359682</v>
      </c>
      <c r="BH4" s="20">
        <v>0</v>
      </c>
      <c r="BI4" s="20">
        <v>20</v>
      </c>
      <c r="BJ4" s="20">
        <v>35</v>
      </c>
      <c r="BK4" s="20">
        <v>19</v>
      </c>
      <c r="BL4" s="20">
        <v>23</v>
      </c>
      <c r="BM4" s="20">
        <v>42</v>
      </c>
      <c r="BN4" s="20">
        <f>+BF4+BH4+BI4++BJ4+BK4+BL4+BM4</f>
        <v>968</v>
      </c>
      <c r="BO4" s="26">
        <f t="shared" ref="BO4:BO18" si="7">+BN4/D4*100</f>
        <v>7.2384655649442911</v>
      </c>
      <c r="BP4" s="20">
        <v>0</v>
      </c>
      <c r="BQ4" s="20">
        <v>24</v>
      </c>
      <c r="BR4" s="20">
        <v>30</v>
      </c>
      <c r="BS4" s="20">
        <v>23</v>
      </c>
      <c r="BT4" s="20">
        <v>16</v>
      </c>
      <c r="BU4" s="20">
        <v>32</v>
      </c>
      <c r="BV4" s="20">
        <f>+BN4+BP4+BQ4+BR4+BS4+BT4+BU4</f>
        <v>1093</v>
      </c>
      <c r="BW4" s="26">
        <f t="shared" ref="BW4:BW18" si="8">+BV4/D4*100</f>
        <v>8.1731847752935014</v>
      </c>
    </row>
    <row r="5" spans="3:75" ht="18" x14ac:dyDescent="0.25">
      <c r="C5" s="46" t="s">
        <v>48</v>
      </c>
      <c r="D5" s="22">
        <v>2673</v>
      </c>
      <c r="E5" s="45"/>
      <c r="F5" s="45"/>
      <c r="G5" s="45"/>
      <c r="H5" s="45"/>
      <c r="I5" s="24">
        <v>64</v>
      </c>
      <c r="J5" s="24">
        <f t="shared" ref="J5:J17" si="9">SUM(E5:I5)</f>
        <v>64</v>
      </c>
      <c r="K5" s="31">
        <f t="shared" ref="K5:K17" si="10">+J5*100/D5</f>
        <v>2.3943135054246167</v>
      </c>
      <c r="L5" s="44">
        <v>6</v>
      </c>
      <c r="M5" s="24">
        <v>4</v>
      </c>
      <c r="N5" s="24">
        <v>1</v>
      </c>
      <c r="O5" s="24">
        <v>4</v>
      </c>
      <c r="P5" s="23">
        <v>11</v>
      </c>
      <c r="Q5" s="24">
        <f t="shared" ref="Q5:Q17" si="11">+J5+L5+M5+N5+O5+P5</f>
        <v>90</v>
      </c>
      <c r="R5" s="34">
        <f>+Q5/D5*100</f>
        <v>3.3670033670033668</v>
      </c>
      <c r="S5" s="37">
        <f t="shared" ref="S5:S17" si="12">+(D5*30%)- Q5</f>
        <v>711.9</v>
      </c>
      <c r="T5" s="24">
        <v>5</v>
      </c>
      <c r="U5" s="24">
        <v>4</v>
      </c>
      <c r="V5" s="24">
        <v>6</v>
      </c>
      <c r="W5" s="24">
        <v>4</v>
      </c>
      <c r="X5" s="24">
        <v>2</v>
      </c>
      <c r="Y5" s="24">
        <v>2</v>
      </c>
      <c r="Z5" s="24">
        <f t="shared" ref="Z5:Z17" si="13">+Q5+T5+U5+V5+W5+X5+Y5</f>
        <v>113</v>
      </c>
      <c r="AA5" s="26">
        <f t="shared" si="0"/>
        <v>4.2274597830153384</v>
      </c>
      <c r="AB5" s="24">
        <v>8</v>
      </c>
      <c r="AC5" s="24">
        <v>12</v>
      </c>
      <c r="AD5" s="24">
        <v>4</v>
      </c>
      <c r="AE5" s="24">
        <v>14</v>
      </c>
      <c r="AF5" s="24">
        <v>17</v>
      </c>
      <c r="AG5" s="24">
        <v>16</v>
      </c>
      <c r="AH5" s="24">
        <f t="shared" si="1"/>
        <v>184</v>
      </c>
      <c r="AI5" s="26">
        <f t="shared" si="2"/>
        <v>6.8836513280957732</v>
      </c>
      <c r="AJ5" s="20"/>
      <c r="AK5" s="20">
        <v>18</v>
      </c>
      <c r="AL5" s="20">
        <v>23</v>
      </c>
      <c r="AM5" s="20">
        <v>13</v>
      </c>
      <c r="AN5" s="20">
        <v>16</v>
      </c>
      <c r="AO5" s="20">
        <v>26</v>
      </c>
      <c r="AP5" s="20">
        <f t="shared" si="3"/>
        <v>280</v>
      </c>
      <c r="AQ5" s="26">
        <f t="shared" si="4"/>
        <v>10.475121586232698</v>
      </c>
      <c r="AR5" s="20">
        <v>18</v>
      </c>
      <c r="AS5" s="20">
        <v>12</v>
      </c>
      <c r="AT5" s="20">
        <v>16</v>
      </c>
      <c r="AU5" s="20">
        <v>9</v>
      </c>
      <c r="AV5" s="20">
        <v>9</v>
      </c>
      <c r="AW5" s="20">
        <v>19</v>
      </c>
      <c r="AX5" s="20">
        <f t="shared" ref="AX5:AX17" si="14">+AP5+AR5+AS5+AT5+AU5+AV5+AW5</f>
        <v>363</v>
      </c>
      <c r="AY5" s="25">
        <f t="shared" si="5"/>
        <v>13.580246913580247</v>
      </c>
      <c r="AZ5" s="20">
        <v>6</v>
      </c>
      <c r="BA5" s="20">
        <v>11</v>
      </c>
      <c r="BB5" s="20">
        <v>5</v>
      </c>
      <c r="BC5" s="20">
        <v>9</v>
      </c>
      <c r="BD5" s="20">
        <v>14</v>
      </c>
      <c r="BE5" s="20">
        <v>37</v>
      </c>
      <c r="BF5" s="20">
        <f t="shared" ref="BF5:BF17" si="15">+AX5+AZ5+BA5+BB5+BC5+BD5+BE5</f>
        <v>445</v>
      </c>
      <c r="BG5" s="25">
        <f t="shared" si="6"/>
        <v>16.647961092405534</v>
      </c>
      <c r="BH5" s="20"/>
      <c r="BI5" s="20">
        <v>4</v>
      </c>
      <c r="BJ5" s="20">
        <v>13</v>
      </c>
      <c r="BK5" s="20">
        <v>11</v>
      </c>
      <c r="BL5" s="20">
        <v>14</v>
      </c>
      <c r="BM5" s="20">
        <v>8</v>
      </c>
      <c r="BN5" s="20">
        <f t="shared" ref="BN5:BN17" si="16">+BF5+BH5+BI5++BJ5+BK5+BL5+BM5</f>
        <v>495</v>
      </c>
      <c r="BO5" s="26">
        <f t="shared" si="7"/>
        <v>18.518518518518519</v>
      </c>
      <c r="BP5" s="20">
        <v>0</v>
      </c>
      <c r="BQ5" s="20">
        <v>11</v>
      </c>
      <c r="BR5" s="20">
        <v>0</v>
      </c>
      <c r="BS5" s="20">
        <v>25</v>
      </c>
      <c r="BT5" s="20">
        <v>14</v>
      </c>
      <c r="BU5" s="20">
        <v>4</v>
      </c>
      <c r="BV5" s="20">
        <f t="shared" ref="BV5:BV17" si="17">+BN5+BP5+BQ5+BR5+BS5+BT5+BU5</f>
        <v>549</v>
      </c>
      <c r="BW5" s="26">
        <f t="shared" si="8"/>
        <v>20.53872053872054</v>
      </c>
    </row>
    <row r="6" spans="3:75" ht="15.75" customHeight="1" x14ac:dyDescent="0.25">
      <c r="C6" s="46" t="s">
        <v>49</v>
      </c>
      <c r="D6" s="22">
        <v>14548</v>
      </c>
      <c r="E6" s="45"/>
      <c r="F6" s="45"/>
      <c r="G6" s="45"/>
      <c r="H6" s="45"/>
      <c r="I6" s="24">
        <v>401</v>
      </c>
      <c r="J6" s="24">
        <f t="shared" si="9"/>
        <v>401</v>
      </c>
      <c r="K6" s="31">
        <f t="shared" si="10"/>
        <v>2.7563926312895242</v>
      </c>
      <c r="L6" s="44">
        <v>0</v>
      </c>
      <c r="M6" s="44">
        <v>240</v>
      </c>
      <c r="N6" s="44">
        <v>0</v>
      </c>
      <c r="O6" s="44">
        <v>87</v>
      </c>
      <c r="P6" s="23">
        <v>61</v>
      </c>
      <c r="Q6" s="24">
        <f t="shared" si="11"/>
        <v>789</v>
      </c>
      <c r="R6" s="34">
        <f t="shared" ref="R6:R17" si="18">+Q6/D6*100</f>
        <v>5.4234259004674188</v>
      </c>
      <c r="S6" s="37">
        <f t="shared" si="12"/>
        <v>3575.3999999999996</v>
      </c>
      <c r="T6" s="24">
        <v>79</v>
      </c>
      <c r="U6" s="24">
        <v>52</v>
      </c>
      <c r="V6" s="24">
        <v>26</v>
      </c>
      <c r="W6" s="24">
        <v>30</v>
      </c>
      <c r="X6" s="24">
        <v>31</v>
      </c>
      <c r="Y6" s="24">
        <v>0</v>
      </c>
      <c r="Z6" s="24">
        <f t="shared" si="13"/>
        <v>1007</v>
      </c>
      <c r="AA6" s="26">
        <f t="shared" si="0"/>
        <v>6.9219136651086064</v>
      </c>
      <c r="AB6" s="24">
        <v>0</v>
      </c>
      <c r="AC6" s="24">
        <v>37</v>
      </c>
      <c r="AD6" s="24">
        <v>43</v>
      </c>
      <c r="AE6" s="24">
        <v>32</v>
      </c>
      <c r="AF6" s="24">
        <v>40</v>
      </c>
      <c r="AG6" s="24">
        <v>0</v>
      </c>
      <c r="AH6" s="24">
        <f t="shared" si="1"/>
        <v>1159</v>
      </c>
      <c r="AI6" s="26">
        <f t="shared" si="2"/>
        <v>7.9667308221061317</v>
      </c>
      <c r="AJ6" s="20"/>
      <c r="AK6" s="20">
        <v>61</v>
      </c>
      <c r="AL6" s="20">
        <v>61</v>
      </c>
      <c r="AM6" s="20">
        <v>44</v>
      </c>
      <c r="AN6" s="20">
        <v>44</v>
      </c>
      <c r="AO6" s="20">
        <v>108</v>
      </c>
      <c r="AP6" s="20">
        <f t="shared" si="3"/>
        <v>1477</v>
      </c>
      <c r="AQ6" s="26">
        <f t="shared" si="4"/>
        <v>10.152598295298324</v>
      </c>
      <c r="AR6" s="20">
        <v>66</v>
      </c>
      <c r="AS6" s="20">
        <v>65</v>
      </c>
      <c r="AT6" s="20">
        <v>85</v>
      </c>
      <c r="AU6" s="20">
        <v>65</v>
      </c>
      <c r="AV6" s="20">
        <v>35</v>
      </c>
      <c r="AW6" s="20">
        <v>0</v>
      </c>
      <c r="AX6" s="20">
        <f t="shared" si="14"/>
        <v>1793</v>
      </c>
      <c r="AY6" s="25">
        <f t="shared" si="5"/>
        <v>12.324718174319495</v>
      </c>
      <c r="AZ6" s="20">
        <v>85</v>
      </c>
      <c r="BA6" s="20">
        <v>65</v>
      </c>
      <c r="BB6" s="20">
        <v>45</v>
      </c>
      <c r="BC6" s="20">
        <v>66</v>
      </c>
      <c r="BD6" s="20">
        <v>74</v>
      </c>
      <c r="BE6" s="20">
        <v>146</v>
      </c>
      <c r="BF6" s="20">
        <f t="shared" si="15"/>
        <v>2274</v>
      </c>
      <c r="BG6" s="25">
        <f t="shared" si="6"/>
        <v>15.631014572449823</v>
      </c>
      <c r="BH6" s="20">
        <v>0</v>
      </c>
      <c r="BI6" s="20">
        <v>55</v>
      </c>
      <c r="BJ6" s="20">
        <v>34</v>
      </c>
      <c r="BK6" s="20">
        <v>40</v>
      </c>
      <c r="BL6" s="20">
        <v>54</v>
      </c>
      <c r="BM6" s="20">
        <v>87</v>
      </c>
      <c r="BN6" s="20">
        <f t="shared" si="16"/>
        <v>2544</v>
      </c>
      <c r="BO6" s="26">
        <f t="shared" si="7"/>
        <v>17.48693978553753</v>
      </c>
      <c r="BP6" s="20">
        <v>0</v>
      </c>
      <c r="BQ6" s="20">
        <v>51</v>
      </c>
      <c r="BR6" s="20">
        <v>29</v>
      </c>
      <c r="BS6" s="20">
        <v>70</v>
      </c>
      <c r="BT6" s="20">
        <v>37</v>
      </c>
      <c r="BU6" s="20">
        <v>85</v>
      </c>
      <c r="BV6" s="20">
        <f t="shared" si="17"/>
        <v>2816</v>
      </c>
      <c r="BW6" s="26">
        <f t="shared" si="8"/>
        <v>19.35661259279626</v>
      </c>
    </row>
    <row r="7" spans="3:75" ht="18" x14ac:dyDescent="0.25">
      <c r="C7" s="46" t="s">
        <v>50</v>
      </c>
      <c r="D7" s="22">
        <v>746</v>
      </c>
      <c r="E7" s="45"/>
      <c r="F7" s="45"/>
      <c r="G7" s="45"/>
      <c r="H7" s="45"/>
      <c r="I7" s="24">
        <v>12</v>
      </c>
      <c r="J7" s="24">
        <f t="shared" si="9"/>
        <v>12</v>
      </c>
      <c r="K7" s="31">
        <f>+J7*100/D7</f>
        <v>1.6085790884718498</v>
      </c>
      <c r="L7" s="44"/>
      <c r="M7" s="24"/>
      <c r="N7" s="24"/>
      <c r="O7" s="24">
        <v>2</v>
      </c>
      <c r="P7" s="23">
        <v>0</v>
      </c>
      <c r="Q7" s="24">
        <f t="shared" si="11"/>
        <v>14</v>
      </c>
      <c r="R7" s="34">
        <f t="shared" si="18"/>
        <v>1.8766756032171581</v>
      </c>
      <c r="S7" s="37">
        <f t="shared" si="12"/>
        <v>209.79999999999998</v>
      </c>
      <c r="T7" s="24">
        <v>0</v>
      </c>
      <c r="U7" s="24">
        <v>0</v>
      </c>
      <c r="V7" s="24">
        <v>0</v>
      </c>
      <c r="W7" s="24">
        <v>1</v>
      </c>
      <c r="X7" s="24">
        <v>7</v>
      </c>
      <c r="Y7" s="24">
        <v>0</v>
      </c>
      <c r="Z7" s="24">
        <f t="shared" si="13"/>
        <v>22</v>
      </c>
      <c r="AA7" s="26">
        <f t="shared" si="0"/>
        <v>2.9490616621983912</v>
      </c>
      <c r="AB7" s="24">
        <v>8</v>
      </c>
      <c r="AC7" s="24">
        <v>7</v>
      </c>
      <c r="AD7" s="24">
        <v>3</v>
      </c>
      <c r="AE7" s="24">
        <v>4</v>
      </c>
      <c r="AF7" s="24">
        <v>18</v>
      </c>
      <c r="AG7" s="24">
        <v>6</v>
      </c>
      <c r="AH7" s="24">
        <f t="shared" si="1"/>
        <v>68</v>
      </c>
      <c r="AI7" s="26">
        <f t="shared" si="2"/>
        <v>9.1152815013404833</v>
      </c>
      <c r="AJ7" s="20"/>
      <c r="AK7" s="20">
        <v>0</v>
      </c>
      <c r="AL7" s="20">
        <v>2</v>
      </c>
      <c r="AM7" s="20">
        <v>0</v>
      </c>
      <c r="AN7" s="20">
        <v>0</v>
      </c>
      <c r="AO7" s="20">
        <v>7</v>
      </c>
      <c r="AP7" s="20">
        <f t="shared" si="3"/>
        <v>77</v>
      </c>
      <c r="AQ7" s="26">
        <f t="shared" si="4"/>
        <v>10.32171581769437</v>
      </c>
      <c r="AR7" s="20">
        <v>0</v>
      </c>
      <c r="AS7" s="20">
        <v>1</v>
      </c>
      <c r="AT7" s="20">
        <v>6</v>
      </c>
      <c r="AU7" s="20">
        <v>1</v>
      </c>
      <c r="AV7" s="20">
        <v>0</v>
      </c>
      <c r="AW7" s="20">
        <v>0</v>
      </c>
      <c r="AX7" s="20">
        <f t="shared" si="14"/>
        <v>85</v>
      </c>
      <c r="AY7" s="25">
        <f t="shared" si="5"/>
        <v>11.394101876675604</v>
      </c>
      <c r="AZ7" s="20">
        <v>6</v>
      </c>
      <c r="BA7" s="20">
        <v>2</v>
      </c>
      <c r="BB7" s="20">
        <v>6</v>
      </c>
      <c r="BC7" s="20">
        <v>5</v>
      </c>
      <c r="BD7" s="20">
        <v>4</v>
      </c>
      <c r="BE7" s="20">
        <v>18</v>
      </c>
      <c r="BF7" s="20">
        <f t="shared" si="15"/>
        <v>126</v>
      </c>
      <c r="BG7" s="25">
        <f t="shared" si="6"/>
        <v>16.890080428954423</v>
      </c>
      <c r="BH7" s="20">
        <v>0</v>
      </c>
      <c r="BI7" s="20">
        <v>0</v>
      </c>
      <c r="BJ7" s="20">
        <v>12</v>
      </c>
      <c r="BK7" s="20">
        <v>6</v>
      </c>
      <c r="BL7" s="20">
        <v>3</v>
      </c>
      <c r="BM7" s="20">
        <v>0</v>
      </c>
      <c r="BN7" s="20">
        <f t="shared" si="16"/>
        <v>147</v>
      </c>
      <c r="BO7" s="26">
        <f t="shared" si="7"/>
        <v>19.705093833780161</v>
      </c>
      <c r="BP7" s="20">
        <v>0</v>
      </c>
      <c r="BQ7" s="20">
        <v>8</v>
      </c>
      <c r="BR7" s="20">
        <v>5</v>
      </c>
      <c r="BS7" s="20">
        <v>6</v>
      </c>
      <c r="BT7" s="20">
        <v>3</v>
      </c>
      <c r="BU7" s="20">
        <v>3</v>
      </c>
      <c r="BV7" s="20">
        <f t="shared" si="17"/>
        <v>172</v>
      </c>
      <c r="BW7" s="26">
        <f t="shared" si="8"/>
        <v>23.056300268096514</v>
      </c>
    </row>
    <row r="8" spans="3:75" ht="18" x14ac:dyDescent="0.25">
      <c r="C8" s="46" t="s">
        <v>51</v>
      </c>
      <c r="D8" s="22">
        <v>1496</v>
      </c>
      <c r="E8" s="45"/>
      <c r="F8" s="45"/>
      <c r="G8" s="45"/>
      <c r="H8" s="45"/>
      <c r="I8" s="23">
        <v>89</v>
      </c>
      <c r="J8" s="24">
        <f t="shared" si="9"/>
        <v>89</v>
      </c>
      <c r="K8" s="31">
        <f t="shared" si="10"/>
        <v>5.9491978609625669</v>
      </c>
      <c r="L8" s="24">
        <v>15</v>
      </c>
      <c r="M8" s="24">
        <v>13</v>
      </c>
      <c r="N8" s="24">
        <v>0</v>
      </c>
      <c r="O8" s="24">
        <v>46</v>
      </c>
      <c r="P8" s="23">
        <v>34</v>
      </c>
      <c r="Q8" s="24">
        <f t="shared" si="11"/>
        <v>197</v>
      </c>
      <c r="R8" s="34">
        <f t="shared" si="18"/>
        <v>13.168449197860962</v>
      </c>
      <c r="S8" s="37">
        <f t="shared" si="12"/>
        <v>251.8</v>
      </c>
      <c r="T8" s="24">
        <v>26</v>
      </c>
      <c r="U8" s="24">
        <v>17</v>
      </c>
      <c r="V8" s="24">
        <v>11</v>
      </c>
      <c r="W8" s="24">
        <v>13</v>
      </c>
      <c r="X8" s="24">
        <v>11</v>
      </c>
      <c r="Y8" s="24">
        <v>15</v>
      </c>
      <c r="Z8" s="24">
        <f t="shared" si="13"/>
        <v>290</v>
      </c>
      <c r="AA8" s="26">
        <f t="shared" si="0"/>
        <v>19.385026737967912</v>
      </c>
      <c r="AB8" s="24">
        <v>10</v>
      </c>
      <c r="AC8" s="24">
        <v>18</v>
      </c>
      <c r="AD8" s="24">
        <v>10</v>
      </c>
      <c r="AE8" s="24">
        <v>9</v>
      </c>
      <c r="AF8" s="24">
        <v>19</v>
      </c>
      <c r="AG8" s="24">
        <v>15</v>
      </c>
      <c r="AH8" s="24">
        <f t="shared" si="1"/>
        <v>371</v>
      </c>
      <c r="AI8" s="26">
        <f t="shared" si="2"/>
        <v>24.799465240641709</v>
      </c>
      <c r="AJ8" s="20"/>
      <c r="AK8" s="20">
        <v>17</v>
      </c>
      <c r="AL8" s="20">
        <v>12</v>
      </c>
      <c r="AM8" s="20">
        <v>0</v>
      </c>
      <c r="AN8" s="20">
        <v>32</v>
      </c>
      <c r="AO8" s="20">
        <v>24</v>
      </c>
      <c r="AP8" s="20">
        <f t="shared" si="3"/>
        <v>456</v>
      </c>
      <c r="AQ8" s="26">
        <f t="shared" si="4"/>
        <v>30.481283422459892</v>
      </c>
      <c r="AR8" s="20">
        <v>8</v>
      </c>
      <c r="AS8" s="20">
        <v>10</v>
      </c>
      <c r="AT8" s="20">
        <v>11</v>
      </c>
      <c r="AU8" s="20">
        <v>8</v>
      </c>
      <c r="AV8" s="20">
        <v>8</v>
      </c>
      <c r="AW8" s="20">
        <v>10</v>
      </c>
      <c r="AX8" s="20">
        <f t="shared" si="14"/>
        <v>511</v>
      </c>
      <c r="AY8" s="25">
        <f t="shared" si="5"/>
        <v>34.157754010695186</v>
      </c>
      <c r="AZ8" s="20">
        <v>3</v>
      </c>
      <c r="BA8" s="20">
        <v>7</v>
      </c>
      <c r="BB8" s="20">
        <v>7</v>
      </c>
      <c r="BC8" s="20">
        <v>10</v>
      </c>
      <c r="BD8" s="20">
        <v>7</v>
      </c>
      <c r="BE8" s="20">
        <v>24</v>
      </c>
      <c r="BF8" s="20">
        <f t="shared" si="15"/>
        <v>569</v>
      </c>
      <c r="BG8" s="25">
        <f t="shared" si="6"/>
        <v>38.034759358288774</v>
      </c>
      <c r="BH8" s="20">
        <v>0</v>
      </c>
      <c r="BI8" s="20">
        <v>11</v>
      </c>
      <c r="BJ8" s="20">
        <v>5</v>
      </c>
      <c r="BK8" s="20">
        <v>6</v>
      </c>
      <c r="BL8" s="20">
        <v>6</v>
      </c>
      <c r="BM8" s="20">
        <v>21</v>
      </c>
      <c r="BN8" s="20">
        <f t="shared" si="16"/>
        <v>618</v>
      </c>
      <c r="BO8" s="26">
        <f t="shared" si="7"/>
        <v>41.310160427807489</v>
      </c>
      <c r="BP8" s="20">
        <v>0</v>
      </c>
      <c r="BQ8" s="20">
        <v>15</v>
      </c>
      <c r="BR8" s="20">
        <v>9</v>
      </c>
      <c r="BS8" s="20">
        <v>5</v>
      </c>
      <c r="BT8" s="20">
        <v>10</v>
      </c>
      <c r="BU8" s="20">
        <v>22</v>
      </c>
      <c r="BV8" s="20">
        <f t="shared" si="17"/>
        <v>679</v>
      </c>
      <c r="BW8" s="26">
        <f t="shared" si="8"/>
        <v>45.387700534759354</v>
      </c>
    </row>
    <row r="9" spans="3:75" ht="18" x14ac:dyDescent="0.25">
      <c r="C9" s="46" t="s">
        <v>52</v>
      </c>
      <c r="D9" s="22">
        <v>2434</v>
      </c>
      <c r="E9" s="45"/>
      <c r="F9" s="45"/>
      <c r="G9" s="45"/>
      <c r="H9" s="45"/>
      <c r="I9" s="23">
        <v>23</v>
      </c>
      <c r="J9" s="24">
        <f t="shared" si="9"/>
        <v>23</v>
      </c>
      <c r="K9" s="31">
        <f t="shared" si="10"/>
        <v>0.94494658997534919</v>
      </c>
      <c r="L9" s="24">
        <v>7</v>
      </c>
      <c r="M9" s="24">
        <v>15</v>
      </c>
      <c r="N9" s="44">
        <v>1</v>
      </c>
      <c r="O9" s="24">
        <v>5</v>
      </c>
      <c r="P9" s="23">
        <v>3</v>
      </c>
      <c r="Q9" s="24">
        <f t="shared" si="11"/>
        <v>54</v>
      </c>
      <c r="R9" s="34">
        <f t="shared" si="18"/>
        <v>2.218570254724733</v>
      </c>
      <c r="S9" s="37">
        <f t="shared" si="12"/>
        <v>676.19999999999993</v>
      </c>
      <c r="T9" s="24">
        <v>1</v>
      </c>
      <c r="U9" s="24">
        <v>1</v>
      </c>
      <c r="V9" s="24">
        <v>1</v>
      </c>
      <c r="W9" s="24">
        <v>0</v>
      </c>
      <c r="X9" s="24">
        <v>1</v>
      </c>
      <c r="Y9" s="24">
        <v>0</v>
      </c>
      <c r="Z9" s="24">
        <f t="shared" si="13"/>
        <v>58</v>
      </c>
      <c r="AA9" s="26">
        <f t="shared" si="0"/>
        <v>2.38290879211175</v>
      </c>
      <c r="AB9" s="24">
        <v>3</v>
      </c>
      <c r="AC9" s="24">
        <v>6</v>
      </c>
      <c r="AD9" s="24">
        <v>1</v>
      </c>
      <c r="AE9" s="24">
        <v>0</v>
      </c>
      <c r="AF9" s="24">
        <v>2</v>
      </c>
      <c r="AG9" s="24">
        <v>5</v>
      </c>
      <c r="AH9" s="24">
        <f t="shared" si="1"/>
        <v>75</v>
      </c>
      <c r="AI9" s="26">
        <f t="shared" si="2"/>
        <v>3.0813475760065736</v>
      </c>
      <c r="AJ9" s="20"/>
      <c r="AK9" s="20">
        <v>12</v>
      </c>
      <c r="AL9" s="20">
        <v>1</v>
      </c>
      <c r="AM9" s="20">
        <v>5</v>
      </c>
      <c r="AN9" s="20">
        <v>7</v>
      </c>
      <c r="AO9" s="20">
        <v>21</v>
      </c>
      <c r="AP9" s="20">
        <f t="shared" si="3"/>
        <v>121</v>
      </c>
      <c r="AQ9" s="26">
        <f t="shared" si="4"/>
        <v>4.9712407559572718</v>
      </c>
      <c r="AR9" s="20">
        <v>6</v>
      </c>
      <c r="AS9" s="20">
        <v>25</v>
      </c>
      <c r="AT9" s="20">
        <v>9</v>
      </c>
      <c r="AU9" s="20">
        <v>26</v>
      </c>
      <c r="AV9" s="20">
        <v>9</v>
      </c>
      <c r="AW9" s="20">
        <v>8</v>
      </c>
      <c r="AX9" s="20">
        <f t="shared" si="14"/>
        <v>204</v>
      </c>
      <c r="AY9" s="25">
        <f t="shared" si="5"/>
        <v>8.3812654067378798</v>
      </c>
      <c r="AZ9" s="20">
        <v>13</v>
      </c>
      <c r="BA9" s="20">
        <v>0</v>
      </c>
      <c r="BB9" s="20">
        <v>22</v>
      </c>
      <c r="BC9" s="20">
        <v>7</v>
      </c>
      <c r="BD9" s="20">
        <v>3</v>
      </c>
      <c r="BE9" s="20">
        <v>9</v>
      </c>
      <c r="BF9" s="20">
        <f t="shared" si="15"/>
        <v>258</v>
      </c>
      <c r="BG9" s="25">
        <f t="shared" si="6"/>
        <v>10.599835661462613</v>
      </c>
      <c r="BH9" s="20">
        <v>0</v>
      </c>
      <c r="BI9" s="20">
        <v>10</v>
      </c>
      <c r="BJ9" s="20">
        <v>7</v>
      </c>
      <c r="BK9" s="20">
        <v>33</v>
      </c>
      <c r="BL9" s="20">
        <v>6</v>
      </c>
      <c r="BM9" s="20">
        <v>9</v>
      </c>
      <c r="BN9" s="20">
        <f t="shared" si="16"/>
        <v>323</v>
      </c>
      <c r="BO9" s="26">
        <f t="shared" si="7"/>
        <v>13.270336894001645</v>
      </c>
      <c r="BP9" s="20">
        <v>0</v>
      </c>
      <c r="BQ9" s="20">
        <v>8</v>
      </c>
      <c r="BR9" s="20">
        <v>12</v>
      </c>
      <c r="BS9" s="20">
        <v>5</v>
      </c>
      <c r="BT9" s="20">
        <v>4</v>
      </c>
      <c r="BU9" s="20">
        <v>35</v>
      </c>
      <c r="BV9" s="20">
        <f t="shared" si="17"/>
        <v>387</v>
      </c>
      <c r="BW9" s="26">
        <f t="shared" si="8"/>
        <v>15.899753492193918</v>
      </c>
    </row>
    <row r="10" spans="3:75" ht="18" x14ac:dyDescent="0.25">
      <c r="C10" s="46" t="s">
        <v>61</v>
      </c>
      <c r="D10" s="22">
        <v>7374</v>
      </c>
      <c r="E10" s="45"/>
      <c r="F10" s="45"/>
      <c r="G10" s="45"/>
      <c r="H10" s="45"/>
      <c r="I10" s="24">
        <v>59</v>
      </c>
      <c r="J10" s="24">
        <f t="shared" si="9"/>
        <v>59</v>
      </c>
      <c r="K10" s="31">
        <f t="shared" si="10"/>
        <v>0.80010848928668299</v>
      </c>
      <c r="L10" s="44">
        <v>28</v>
      </c>
      <c r="M10" s="44">
        <v>27</v>
      </c>
      <c r="N10" s="24">
        <v>8</v>
      </c>
      <c r="O10" s="24">
        <v>23</v>
      </c>
      <c r="P10" s="23">
        <v>13</v>
      </c>
      <c r="Q10" s="24">
        <f t="shared" si="11"/>
        <v>158</v>
      </c>
      <c r="R10" s="34">
        <f t="shared" si="18"/>
        <v>2.1426634119880661</v>
      </c>
      <c r="S10" s="37">
        <f t="shared" si="12"/>
        <v>2054.1999999999998</v>
      </c>
      <c r="T10" s="24">
        <v>8</v>
      </c>
      <c r="U10" s="24">
        <v>3</v>
      </c>
      <c r="V10" s="24">
        <v>2</v>
      </c>
      <c r="W10" s="24">
        <v>10</v>
      </c>
      <c r="X10" s="24">
        <v>14</v>
      </c>
      <c r="Y10" s="24">
        <v>12</v>
      </c>
      <c r="Z10" s="24">
        <f t="shared" si="13"/>
        <v>207</v>
      </c>
      <c r="AA10" s="26">
        <f t="shared" si="0"/>
        <v>2.8071602929210742</v>
      </c>
      <c r="AB10" s="24">
        <v>12</v>
      </c>
      <c r="AC10" s="24">
        <v>8</v>
      </c>
      <c r="AD10" s="24">
        <v>14</v>
      </c>
      <c r="AE10" s="24">
        <v>9</v>
      </c>
      <c r="AF10" s="24">
        <v>21</v>
      </c>
      <c r="AG10" s="24">
        <v>24</v>
      </c>
      <c r="AH10" s="24">
        <f>Z10+AB10+AC10+AD10+AE10+AF10+AG10</f>
        <v>295</v>
      </c>
      <c r="AI10" s="26">
        <f t="shared" si="2"/>
        <v>4.0005424464334149</v>
      </c>
      <c r="AJ10" s="20"/>
      <c r="AK10" s="20">
        <v>30</v>
      </c>
      <c r="AL10" s="20">
        <v>37</v>
      </c>
      <c r="AM10" s="20">
        <v>37</v>
      </c>
      <c r="AN10" s="20">
        <v>38</v>
      </c>
      <c r="AO10" s="20">
        <v>55</v>
      </c>
      <c r="AP10" s="20">
        <f t="shared" si="3"/>
        <v>492</v>
      </c>
      <c r="AQ10" s="26">
        <f t="shared" si="4"/>
        <v>6.6720911310008137</v>
      </c>
      <c r="AR10" s="20">
        <v>28</v>
      </c>
      <c r="AS10" s="20">
        <v>21</v>
      </c>
      <c r="AT10" s="20">
        <v>39</v>
      </c>
      <c r="AU10" s="20">
        <v>40</v>
      </c>
      <c r="AV10" s="20">
        <v>27</v>
      </c>
      <c r="AW10" s="20">
        <v>28</v>
      </c>
      <c r="AX10" s="20">
        <f t="shared" si="14"/>
        <v>675</v>
      </c>
      <c r="AY10" s="25">
        <f t="shared" si="5"/>
        <v>9.153783563873068</v>
      </c>
      <c r="AZ10" s="20">
        <v>37</v>
      </c>
      <c r="BA10" s="20">
        <v>17</v>
      </c>
      <c r="BB10" s="20">
        <v>19</v>
      </c>
      <c r="BC10" s="20">
        <v>18</v>
      </c>
      <c r="BD10" s="20">
        <v>28</v>
      </c>
      <c r="BE10" s="20">
        <v>32</v>
      </c>
      <c r="BF10" s="20">
        <f t="shared" si="15"/>
        <v>826</v>
      </c>
      <c r="BG10" s="25">
        <f t="shared" si="6"/>
        <v>11.201518850013562</v>
      </c>
      <c r="BH10" s="20">
        <v>0</v>
      </c>
      <c r="BI10" s="20">
        <v>16</v>
      </c>
      <c r="BJ10" s="20">
        <v>26</v>
      </c>
      <c r="BK10" s="20">
        <v>25</v>
      </c>
      <c r="BL10" s="20">
        <v>22</v>
      </c>
      <c r="BM10" s="20">
        <v>25</v>
      </c>
      <c r="BN10" s="20">
        <f t="shared" si="16"/>
        <v>940</v>
      </c>
      <c r="BO10" s="26">
        <f t="shared" si="7"/>
        <v>12.747491185245458</v>
      </c>
      <c r="BP10" s="20">
        <v>0</v>
      </c>
      <c r="BQ10" s="20">
        <v>23</v>
      </c>
      <c r="BR10" s="20">
        <v>34</v>
      </c>
      <c r="BS10" s="20">
        <v>34</v>
      </c>
      <c r="BT10" s="20">
        <v>38</v>
      </c>
      <c r="BU10" s="20">
        <v>18</v>
      </c>
      <c r="BV10" s="20">
        <f t="shared" si="17"/>
        <v>1087</v>
      </c>
      <c r="BW10" s="26">
        <f t="shared" si="8"/>
        <v>14.740981828044481</v>
      </c>
    </row>
    <row r="11" spans="3:75" ht="19.5" customHeight="1" x14ac:dyDescent="0.25">
      <c r="C11" s="46" t="s">
        <v>53</v>
      </c>
      <c r="D11" s="22">
        <v>7404</v>
      </c>
      <c r="E11" s="45"/>
      <c r="F11" s="45"/>
      <c r="G11" s="45"/>
      <c r="H11" s="45"/>
      <c r="I11" s="24">
        <v>192</v>
      </c>
      <c r="J11" s="24">
        <f t="shared" si="9"/>
        <v>192</v>
      </c>
      <c r="K11" s="31">
        <f t="shared" si="10"/>
        <v>2.5931928687196111</v>
      </c>
      <c r="L11" s="24">
        <v>44</v>
      </c>
      <c r="M11" s="24">
        <v>30</v>
      </c>
      <c r="N11" s="24">
        <v>4</v>
      </c>
      <c r="O11" s="24">
        <v>24</v>
      </c>
      <c r="P11" s="23">
        <v>30</v>
      </c>
      <c r="Q11" s="24">
        <f t="shared" si="11"/>
        <v>324</v>
      </c>
      <c r="R11" s="34">
        <f t="shared" si="18"/>
        <v>4.3760129659643443</v>
      </c>
      <c r="S11" s="37">
        <f t="shared" si="12"/>
        <v>1897.1999999999998</v>
      </c>
      <c r="T11" s="24">
        <v>17</v>
      </c>
      <c r="U11" s="24">
        <v>12</v>
      </c>
      <c r="V11" s="24">
        <v>9</v>
      </c>
      <c r="W11" s="24">
        <v>32</v>
      </c>
      <c r="X11" s="24">
        <v>27</v>
      </c>
      <c r="Y11" s="24">
        <v>12</v>
      </c>
      <c r="Z11" s="24">
        <f t="shared" si="13"/>
        <v>433</v>
      </c>
      <c r="AA11" s="26">
        <f t="shared" si="0"/>
        <v>5.8481901674770391</v>
      </c>
      <c r="AB11" s="24">
        <v>36</v>
      </c>
      <c r="AC11" s="24">
        <v>28</v>
      </c>
      <c r="AD11" s="24">
        <v>26</v>
      </c>
      <c r="AE11" s="24">
        <v>33</v>
      </c>
      <c r="AF11" s="24">
        <v>46</v>
      </c>
      <c r="AG11" s="24">
        <v>10</v>
      </c>
      <c r="AH11" s="24">
        <f t="shared" si="1"/>
        <v>612</v>
      </c>
      <c r="AI11" s="26">
        <f t="shared" si="2"/>
        <v>8.2658022690437605</v>
      </c>
      <c r="AJ11" s="20"/>
      <c r="AK11" s="20">
        <v>32</v>
      </c>
      <c r="AL11" s="20">
        <v>26</v>
      </c>
      <c r="AM11" s="20">
        <v>45</v>
      </c>
      <c r="AN11" s="20">
        <v>55</v>
      </c>
      <c r="AO11" s="20">
        <v>73</v>
      </c>
      <c r="AP11" s="20">
        <f t="shared" si="3"/>
        <v>843</v>
      </c>
      <c r="AQ11" s="26">
        <f t="shared" si="4"/>
        <v>11.385737439222043</v>
      </c>
      <c r="AR11" s="20">
        <v>69</v>
      </c>
      <c r="AS11" s="20">
        <v>28</v>
      </c>
      <c r="AT11" s="20">
        <v>37</v>
      </c>
      <c r="AU11" s="20">
        <v>46</v>
      </c>
      <c r="AV11" s="20">
        <v>18</v>
      </c>
      <c r="AW11" s="20">
        <v>0</v>
      </c>
      <c r="AX11" s="20">
        <f t="shared" si="14"/>
        <v>1041</v>
      </c>
      <c r="AY11" s="25">
        <f t="shared" si="5"/>
        <v>14.059967585089142</v>
      </c>
      <c r="AZ11" s="20">
        <v>56</v>
      </c>
      <c r="BA11" s="20">
        <v>33</v>
      </c>
      <c r="BB11" s="20">
        <v>0</v>
      </c>
      <c r="BC11" s="20">
        <v>82</v>
      </c>
      <c r="BD11" s="20">
        <v>44</v>
      </c>
      <c r="BE11" s="20">
        <v>0</v>
      </c>
      <c r="BF11" s="20">
        <f t="shared" si="15"/>
        <v>1256</v>
      </c>
      <c r="BG11" s="25">
        <f t="shared" si="6"/>
        <v>16.963803349540786</v>
      </c>
      <c r="BH11" s="20">
        <v>0</v>
      </c>
      <c r="BI11" s="20">
        <v>63</v>
      </c>
      <c r="BJ11" s="20">
        <v>36</v>
      </c>
      <c r="BK11" s="20">
        <v>42</v>
      </c>
      <c r="BL11" s="20">
        <v>44</v>
      </c>
      <c r="BM11" s="20">
        <v>32</v>
      </c>
      <c r="BN11" s="20">
        <f t="shared" si="16"/>
        <v>1473</v>
      </c>
      <c r="BO11" s="26">
        <f t="shared" si="7"/>
        <v>19.894651539708267</v>
      </c>
      <c r="BP11" s="20">
        <v>0</v>
      </c>
      <c r="BQ11" s="20">
        <v>37</v>
      </c>
      <c r="BR11" s="20">
        <v>53</v>
      </c>
      <c r="BS11" s="20">
        <v>52</v>
      </c>
      <c r="BT11" s="20">
        <v>28</v>
      </c>
      <c r="BU11" s="20">
        <v>20</v>
      </c>
      <c r="BV11" s="20">
        <f t="shared" si="17"/>
        <v>1663</v>
      </c>
      <c r="BW11" s="26">
        <f t="shared" si="8"/>
        <v>22.460831982712048</v>
      </c>
    </row>
    <row r="12" spans="3:75" ht="18" x14ac:dyDescent="0.25">
      <c r="C12" s="46" t="s">
        <v>54</v>
      </c>
      <c r="D12" s="22">
        <v>2488</v>
      </c>
      <c r="E12" s="45"/>
      <c r="F12" s="45"/>
      <c r="G12" s="45"/>
      <c r="H12" s="45"/>
      <c r="I12" s="24">
        <v>22</v>
      </c>
      <c r="J12" s="24">
        <f t="shared" si="9"/>
        <v>22</v>
      </c>
      <c r="K12" s="31">
        <f t="shared" si="10"/>
        <v>0.88424437299035374</v>
      </c>
      <c r="L12" s="44">
        <v>6</v>
      </c>
      <c r="M12" s="23">
        <v>2</v>
      </c>
      <c r="N12" s="23">
        <v>6</v>
      </c>
      <c r="O12" s="23">
        <v>10</v>
      </c>
      <c r="P12" s="23">
        <v>12</v>
      </c>
      <c r="Q12" s="24">
        <f t="shared" si="11"/>
        <v>58</v>
      </c>
      <c r="R12" s="34">
        <f t="shared" si="18"/>
        <v>2.3311897106109325</v>
      </c>
      <c r="S12" s="37">
        <f t="shared" si="12"/>
        <v>688.4</v>
      </c>
      <c r="T12" s="24">
        <v>6</v>
      </c>
      <c r="U12" s="24">
        <v>10</v>
      </c>
      <c r="V12" s="24">
        <v>5</v>
      </c>
      <c r="W12" s="24">
        <v>3</v>
      </c>
      <c r="X12" s="24">
        <v>4</v>
      </c>
      <c r="Y12" s="24">
        <v>3</v>
      </c>
      <c r="Z12" s="24">
        <f t="shared" si="13"/>
        <v>89</v>
      </c>
      <c r="AA12" s="26">
        <f t="shared" si="0"/>
        <v>3.577170418006431</v>
      </c>
      <c r="AB12" s="24">
        <v>12</v>
      </c>
      <c r="AC12" s="24">
        <v>0</v>
      </c>
      <c r="AD12" s="24">
        <v>5</v>
      </c>
      <c r="AE12" s="24">
        <v>9</v>
      </c>
      <c r="AF12" s="24">
        <v>5</v>
      </c>
      <c r="AG12" s="24">
        <v>2</v>
      </c>
      <c r="AH12" s="24">
        <f t="shared" si="1"/>
        <v>122</v>
      </c>
      <c r="AI12" s="26">
        <f t="shared" si="2"/>
        <v>4.9035369774919619</v>
      </c>
      <c r="AJ12" s="20"/>
      <c r="AK12" s="20">
        <v>5</v>
      </c>
      <c r="AL12" s="20">
        <v>5</v>
      </c>
      <c r="AM12" s="20">
        <v>7</v>
      </c>
      <c r="AN12" s="20">
        <v>0</v>
      </c>
      <c r="AO12" s="20">
        <v>6</v>
      </c>
      <c r="AP12" s="20">
        <f t="shared" si="3"/>
        <v>145</v>
      </c>
      <c r="AQ12" s="26">
        <f t="shared" si="4"/>
        <v>5.827974276527331</v>
      </c>
      <c r="AR12" s="20">
        <v>10</v>
      </c>
      <c r="AS12" s="20">
        <v>20</v>
      </c>
      <c r="AT12" s="20">
        <v>10</v>
      </c>
      <c r="AU12" s="20">
        <v>10</v>
      </c>
      <c r="AV12" s="20">
        <v>6</v>
      </c>
      <c r="AW12" s="20">
        <v>15</v>
      </c>
      <c r="AX12" s="20">
        <f t="shared" si="14"/>
        <v>216</v>
      </c>
      <c r="AY12" s="25">
        <f t="shared" si="5"/>
        <v>8.6816720257234739</v>
      </c>
      <c r="AZ12" s="20">
        <v>7</v>
      </c>
      <c r="BA12" s="20">
        <v>15</v>
      </c>
      <c r="BB12" s="20">
        <v>10</v>
      </c>
      <c r="BC12" s="20">
        <v>14</v>
      </c>
      <c r="BD12" s="20">
        <v>7</v>
      </c>
      <c r="BE12" s="20">
        <v>15</v>
      </c>
      <c r="BF12" s="20">
        <f t="shared" si="15"/>
        <v>284</v>
      </c>
      <c r="BG12" s="25">
        <f t="shared" si="6"/>
        <v>11.414790996784566</v>
      </c>
      <c r="BH12" s="20">
        <v>0</v>
      </c>
      <c r="BI12" s="20">
        <v>17</v>
      </c>
      <c r="BJ12" s="20">
        <v>17</v>
      </c>
      <c r="BK12" s="20">
        <v>14</v>
      </c>
      <c r="BL12" s="20">
        <v>12</v>
      </c>
      <c r="BM12" s="20">
        <v>10</v>
      </c>
      <c r="BN12" s="20">
        <f t="shared" si="16"/>
        <v>354</v>
      </c>
      <c r="BO12" s="26">
        <f t="shared" si="7"/>
        <v>14.22829581993569</v>
      </c>
      <c r="BP12" s="20">
        <v>0</v>
      </c>
      <c r="BQ12" s="20">
        <v>12</v>
      </c>
      <c r="BR12" s="20">
        <v>9</v>
      </c>
      <c r="BS12" s="20">
        <v>6</v>
      </c>
      <c r="BT12" s="20">
        <v>10</v>
      </c>
      <c r="BU12" s="20">
        <v>8</v>
      </c>
      <c r="BV12" s="20">
        <f t="shared" si="17"/>
        <v>399</v>
      </c>
      <c r="BW12" s="26">
        <f t="shared" si="8"/>
        <v>16.036977491961416</v>
      </c>
    </row>
    <row r="13" spans="3:75" ht="17.25" customHeight="1" x14ac:dyDescent="0.25">
      <c r="C13" s="46" t="s">
        <v>55</v>
      </c>
      <c r="D13" s="22">
        <v>142</v>
      </c>
      <c r="E13" s="45"/>
      <c r="F13" s="45"/>
      <c r="G13" s="45"/>
      <c r="H13" s="45"/>
      <c r="I13" s="23">
        <v>19</v>
      </c>
      <c r="J13" s="24">
        <f t="shared" si="9"/>
        <v>19</v>
      </c>
      <c r="K13" s="31">
        <f t="shared" si="10"/>
        <v>13.380281690140846</v>
      </c>
      <c r="L13" s="24">
        <v>12</v>
      </c>
      <c r="M13" s="24">
        <v>5</v>
      </c>
      <c r="N13" s="24">
        <v>0</v>
      </c>
      <c r="O13" s="24">
        <v>6</v>
      </c>
      <c r="P13" s="23">
        <v>5</v>
      </c>
      <c r="Q13" s="24">
        <f t="shared" si="11"/>
        <v>47</v>
      </c>
      <c r="R13" s="34">
        <f t="shared" si="18"/>
        <v>33.098591549295776</v>
      </c>
      <c r="S13" s="37">
        <f t="shared" si="12"/>
        <v>-4.3999999999999986</v>
      </c>
      <c r="T13" s="24">
        <v>0</v>
      </c>
      <c r="U13" s="24">
        <v>5</v>
      </c>
      <c r="V13" s="24">
        <v>3</v>
      </c>
      <c r="W13" s="24">
        <v>4</v>
      </c>
      <c r="X13" s="24">
        <v>2</v>
      </c>
      <c r="Y13" s="24">
        <v>1</v>
      </c>
      <c r="Z13" s="24">
        <f t="shared" si="13"/>
        <v>62</v>
      </c>
      <c r="AA13" s="26">
        <f t="shared" si="0"/>
        <v>43.661971830985912</v>
      </c>
      <c r="AB13" s="24">
        <v>6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f t="shared" si="1"/>
        <v>68</v>
      </c>
      <c r="AI13" s="26">
        <f t="shared" si="2"/>
        <v>47.887323943661968</v>
      </c>
      <c r="AJ13" s="20"/>
      <c r="AK13" s="20">
        <v>0</v>
      </c>
      <c r="AL13" s="20">
        <v>7</v>
      </c>
      <c r="AM13" s="20">
        <v>0</v>
      </c>
      <c r="AN13" s="20">
        <v>3</v>
      </c>
      <c r="AO13" s="20">
        <v>7</v>
      </c>
      <c r="AP13" s="20">
        <f t="shared" si="3"/>
        <v>85</v>
      </c>
      <c r="AQ13" s="26">
        <f t="shared" si="4"/>
        <v>59.859154929577464</v>
      </c>
      <c r="AR13" s="20">
        <v>3</v>
      </c>
      <c r="AS13" s="20">
        <v>4</v>
      </c>
      <c r="AT13" s="20">
        <v>4</v>
      </c>
      <c r="AU13" s="20">
        <v>0</v>
      </c>
      <c r="AV13" s="20">
        <v>0</v>
      </c>
      <c r="AW13" s="20">
        <v>0</v>
      </c>
      <c r="AX13" s="20">
        <f t="shared" si="14"/>
        <v>96</v>
      </c>
      <c r="AY13" s="25">
        <f t="shared" si="5"/>
        <v>67.605633802816897</v>
      </c>
      <c r="AZ13" s="20">
        <v>0</v>
      </c>
      <c r="BA13" s="20">
        <v>0</v>
      </c>
      <c r="BB13" s="20">
        <v>3</v>
      </c>
      <c r="BC13" s="20">
        <v>2</v>
      </c>
      <c r="BD13" s="20">
        <v>2</v>
      </c>
      <c r="BE13" s="20">
        <v>2</v>
      </c>
      <c r="BF13" s="20">
        <f t="shared" si="15"/>
        <v>105</v>
      </c>
      <c r="BG13" s="25">
        <f t="shared" si="6"/>
        <v>73.943661971830991</v>
      </c>
      <c r="BH13" s="20">
        <v>0</v>
      </c>
      <c r="BI13" s="20">
        <v>1</v>
      </c>
      <c r="BJ13" s="20">
        <v>5</v>
      </c>
      <c r="BK13" s="20">
        <v>0</v>
      </c>
      <c r="BL13" s="20">
        <v>6</v>
      </c>
      <c r="BM13" s="20">
        <v>0</v>
      </c>
      <c r="BN13" s="20">
        <f t="shared" si="16"/>
        <v>117</v>
      </c>
      <c r="BO13" s="26">
        <f t="shared" si="7"/>
        <v>82.394366197183103</v>
      </c>
      <c r="BP13" s="20">
        <v>0</v>
      </c>
      <c r="BQ13" s="20">
        <v>3</v>
      </c>
      <c r="BR13" s="20">
        <v>4</v>
      </c>
      <c r="BS13" s="20">
        <v>0</v>
      </c>
      <c r="BT13" s="20">
        <v>3</v>
      </c>
      <c r="BU13" s="20">
        <v>0</v>
      </c>
      <c r="BV13" s="20">
        <f t="shared" si="17"/>
        <v>127</v>
      </c>
      <c r="BW13" s="26">
        <f t="shared" si="8"/>
        <v>89.436619718309856</v>
      </c>
    </row>
    <row r="14" spans="3:75" ht="17.25" customHeight="1" x14ac:dyDescent="0.25">
      <c r="C14" s="46" t="s">
        <v>56</v>
      </c>
      <c r="D14" s="22">
        <v>3695</v>
      </c>
      <c r="E14" s="45"/>
      <c r="F14" s="45"/>
      <c r="G14" s="45"/>
      <c r="H14" s="45"/>
      <c r="I14" s="24">
        <v>60</v>
      </c>
      <c r="J14" s="24">
        <f t="shared" si="9"/>
        <v>60</v>
      </c>
      <c r="K14" s="31">
        <f t="shared" si="10"/>
        <v>1.6238159675236807</v>
      </c>
      <c r="L14" s="24">
        <v>20</v>
      </c>
      <c r="M14" s="24">
        <v>23</v>
      </c>
      <c r="N14" s="24">
        <v>1</v>
      </c>
      <c r="O14" s="24">
        <v>23</v>
      </c>
      <c r="P14" s="23">
        <v>20</v>
      </c>
      <c r="Q14" s="24">
        <f t="shared" si="11"/>
        <v>147</v>
      </c>
      <c r="R14" s="34">
        <f t="shared" si="18"/>
        <v>3.9783491204330175</v>
      </c>
      <c r="S14" s="37">
        <f t="shared" si="12"/>
        <v>961.5</v>
      </c>
      <c r="T14" s="24">
        <v>3</v>
      </c>
      <c r="U14" s="24">
        <v>6</v>
      </c>
      <c r="V14" s="24">
        <v>2</v>
      </c>
      <c r="W14" s="24">
        <v>1</v>
      </c>
      <c r="X14" s="24">
        <v>6</v>
      </c>
      <c r="Y14" s="24">
        <v>4</v>
      </c>
      <c r="Z14" s="24">
        <f t="shared" si="13"/>
        <v>169</v>
      </c>
      <c r="AA14" s="26">
        <f t="shared" si="0"/>
        <v>4.5737483085250341</v>
      </c>
      <c r="AB14" s="24">
        <v>5</v>
      </c>
      <c r="AC14" s="24">
        <v>7</v>
      </c>
      <c r="AD14" s="24">
        <v>10</v>
      </c>
      <c r="AE14" s="24">
        <v>3</v>
      </c>
      <c r="AF14" s="24">
        <v>14</v>
      </c>
      <c r="AG14" s="24">
        <v>3</v>
      </c>
      <c r="AH14" s="24">
        <f t="shared" si="1"/>
        <v>211</v>
      </c>
      <c r="AI14" s="26">
        <f t="shared" si="2"/>
        <v>5.7104194857916104</v>
      </c>
      <c r="AJ14" s="20"/>
      <c r="AK14" s="20">
        <v>7</v>
      </c>
      <c r="AL14" s="20">
        <v>5</v>
      </c>
      <c r="AM14" s="20">
        <v>12</v>
      </c>
      <c r="AN14" s="20">
        <v>15</v>
      </c>
      <c r="AO14" s="20">
        <v>14</v>
      </c>
      <c r="AP14" s="20">
        <f t="shared" si="3"/>
        <v>264</v>
      </c>
      <c r="AQ14" s="26">
        <f t="shared" si="4"/>
        <v>7.1447902571041944</v>
      </c>
      <c r="AR14" s="20">
        <v>17</v>
      </c>
      <c r="AS14" s="20">
        <v>14</v>
      </c>
      <c r="AT14" s="20">
        <v>14</v>
      </c>
      <c r="AU14" s="20">
        <v>23</v>
      </c>
      <c r="AV14" s="20">
        <v>7</v>
      </c>
      <c r="AW14" s="20">
        <v>9</v>
      </c>
      <c r="AX14" s="20">
        <f t="shared" si="14"/>
        <v>348</v>
      </c>
      <c r="AY14" s="25">
        <f t="shared" si="5"/>
        <v>9.4181326116373469</v>
      </c>
      <c r="AZ14" s="20">
        <v>19</v>
      </c>
      <c r="BA14" s="20">
        <v>10</v>
      </c>
      <c r="BB14" s="20">
        <v>0</v>
      </c>
      <c r="BC14" s="20">
        <v>31</v>
      </c>
      <c r="BD14" s="20">
        <v>27</v>
      </c>
      <c r="BE14" s="20">
        <v>15</v>
      </c>
      <c r="BF14" s="20">
        <f t="shared" si="15"/>
        <v>450</v>
      </c>
      <c r="BG14" s="25">
        <f t="shared" si="6"/>
        <v>12.178619756427606</v>
      </c>
      <c r="BH14" s="20">
        <v>0</v>
      </c>
      <c r="BI14" s="20">
        <v>11</v>
      </c>
      <c r="BJ14" s="20">
        <v>10</v>
      </c>
      <c r="BK14" s="20">
        <v>15</v>
      </c>
      <c r="BL14" s="20">
        <v>30</v>
      </c>
      <c r="BM14" s="20">
        <v>13</v>
      </c>
      <c r="BN14" s="20">
        <f t="shared" si="16"/>
        <v>529</v>
      </c>
      <c r="BO14" s="26">
        <f t="shared" si="7"/>
        <v>14.316644113667119</v>
      </c>
      <c r="BP14" s="20">
        <v>0</v>
      </c>
      <c r="BQ14" s="20">
        <v>13</v>
      </c>
      <c r="BR14" s="20">
        <v>10</v>
      </c>
      <c r="BS14" s="20">
        <v>11</v>
      </c>
      <c r="BT14" s="20">
        <v>18</v>
      </c>
      <c r="BU14" s="20">
        <v>9</v>
      </c>
      <c r="BV14" s="20">
        <f t="shared" si="17"/>
        <v>590</v>
      </c>
      <c r="BW14" s="26">
        <f t="shared" si="8"/>
        <v>15.967523680649526</v>
      </c>
    </row>
    <row r="15" spans="3:75" ht="18" x14ac:dyDescent="0.25">
      <c r="C15" s="46" t="s">
        <v>57</v>
      </c>
      <c r="D15" s="22">
        <v>1614</v>
      </c>
      <c r="E15" s="45"/>
      <c r="F15" s="45"/>
      <c r="G15" s="45"/>
      <c r="H15" s="45"/>
      <c r="I15" s="24">
        <v>45</v>
      </c>
      <c r="J15" s="24">
        <f t="shared" si="9"/>
        <v>45</v>
      </c>
      <c r="K15" s="31">
        <f t="shared" si="10"/>
        <v>2.7881040892193307</v>
      </c>
      <c r="L15" s="24">
        <v>7</v>
      </c>
      <c r="M15" s="24">
        <v>7</v>
      </c>
      <c r="N15" s="24"/>
      <c r="O15" s="24"/>
      <c r="P15" s="23">
        <v>0</v>
      </c>
      <c r="Q15" s="24">
        <f t="shared" si="11"/>
        <v>59</v>
      </c>
      <c r="R15" s="34">
        <f t="shared" si="18"/>
        <v>3.6555142503097895</v>
      </c>
      <c r="S15" s="37">
        <f t="shared" si="12"/>
        <v>425.2</v>
      </c>
      <c r="T15" s="24">
        <v>6</v>
      </c>
      <c r="U15" s="24">
        <v>2</v>
      </c>
      <c r="V15" s="24">
        <v>0</v>
      </c>
      <c r="W15" s="24">
        <v>6</v>
      </c>
      <c r="X15" s="24">
        <v>0</v>
      </c>
      <c r="Y15" s="24">
        <v>0</v>
      </c>
      <c r="Z15" s="24">
        <f t="shared" si="13"/>
        <v>73</v>
      </c>
      <c r="AA15" s="26">
        <f>+Z15/D15*100</f>
        <v>4.5229244114002478</v>
      </c>
      <c r="AB15" s="24">
        <v>5</v>
      </c>
      <c r="AC15" s="24">
        <v>5</v>
      </c>
      <c r="AD15" s="24">
        <v>3</v>
      </c>
      <c r="AE15" s="24">
        <v>5</v>
      </c>
      <c r="AF15" s="24">
        <v>0</v>
      </c>
      <c r="AG15" s="24">
        <v>0</v>
      </c>
      <c r="AH15" s="24">
        <f t="shared" si="1"/>
        <v>91</v>
      </c>
      <c r="AI15" s="26">
        <f t="shared" si="2"/>
        <v>5.6381660470879797</v>
      </c>
      <c r="AJ15" s="20"/>
      <c r="AK15" s="20">
        <v>3</v>
      </c>
      <c r="AL15" s="20">
        <v>5</v>
      </c>
      <c r="AM15" s="20">
        <v>3</v>
      </c>
      <c r="AN15" s="20">
        <v>0</v>
      </c>
      <c r="AO15" s="20">
        <v>58</v>
      </c>
      <c r="AP15" s="20">
        <f t="shared" si="3"/>
        <v>160</v>
      </c>
      <c r="AQ15" s="26">
        <f t="shared" si="4"/>
        <v>9.9132589838909553</v>
      </c>
      <c r="AR15" s="20">
        <v>5</v>
      </c>
      <c r="AS15" s="20">
        <v>6</v>
      </c>
      <c r="AT15" s="20">
        <v>8</v>
      </c>
      <c r="AU15" s="20">
        <v>0</v>
      </c>
      <c r="AV15" s="20">
        <v>0</v>
      </c>
      <c r="AW15" s="20">
        <v>0</v>
      </c>
      <c r="AX15" s="20">
        <f t="shared" si="14"/>
        <v>179</v>
      </c>
      <c r="AY15" s="25">
        <f t="shared" si="5"/>
        <v>11.090458488228006</v>
      </c>
      <c r="AZ15" s="20">
        <v>0</v>
      </c>
      <c r="BA15" s="20">
        <v>7</v>
      </c>
      <c r="BB15" s="20">
        <v>7</v>
      </c>
      <c r="BC15" s="20">
        <v>5</v>
      </c>
      <c r="BD15" s="20">
        <v>0</v>
      </c>
      <c r="BE15" s="20">
        <v>43</v>
      </c>
      <c r="BF15" s="20">
        <f t="shared" si="15"/>
        <v>241</v>
      </c>
      <c r="BG15" s="25">
        <f t="shared" si="6"/>
        <v>14.93184634448575</v>
      </c>
      <c r="BH15" s="20">
        <v>0</v>
      </c>
      <c r="BI15" s="20">
        <v>0</v>
      </c>
      <c r="BJ15" s="20">
        <v>1</v>
      </c>
      <c r="BK15" s="20">
        <v>4</v>
      </c>
      <c r="BL15" s="20">
        <v>0</v>
      </c>
      <c r="BM15" s="20">
        <v>14</v>
      </c>
      <c r="BN15" s="20">
        <f t="shared" si="16"/>
        <v>260</v>
      </c>
      <c r="BO15" s="26">
        <f t="shared" si="7"/>
        <v>16.109045848822802</v>
      </c>
      <c r="BP15" s="20">
        <v>0</v>
      </c>
      <c r="BQ15" s="20">
        <v>0</v>
      </c>
      <c r="BR15" s="20">
        <v>7</v>
      </c>
      <c r="BS15" s="20">
        <v>11</v>
      </c>
      <c r="BT15" s="20">
        <v>0</v>
      </c>
      <c r="BU15" s="20">
        <v>25</v>
      </c>
      <c r="BV15" s="20">
        <f t="shared" si="17"/>
        <v>303</v>
      </c>
      <c r="BW15" s="26">
        <f t="shared" si="8"/>
        <v>18.773234200743495</v>
      </c>
    </row>
    <row r="16" spans="3:75" ht="18" x14ac:dyDescent="0.25">
      <c r="C16" s="46" t="s">
        <v>58</v>
      </c>
      <c r="D16" s="22">
        <v>1021</v>
      </c>
      <c r="E16" s="45"/>
      <c r="F16" s="45"/>
      <c r="G16" s="45"/>
      <c r="H16" s="45"/>
      <c r="I16" s="24">
        <v>10</v>
      </c>
      <c r="J16" s="24">
        <f t="shared" si="9"/>
        <v>10</v>
      </c>
      <c r="K16" s="31">
        <f t="shared" si="10"/>
        <v>0.97943192948090108</v>
      </c>
      <c r="L16" s="24"/>
      <c r="M16" s="24"/>
      <c r="N16" s="24"/>
      <c r="O16" s="24"/>
      <c r="P16" s="23">
        <v>0</v>
      </c>
      <c r="Q16" s="24">
        <f t="shared" si="11"/>
        <v>10</v>
      </c>
      <c r="R16" s="34">
        <f t="shared" si="18"/>
        <v>0.97943192948090119</v>
      </c>
      <c r="S16" s="37">
        <f t="shared" si="12"/>
        <v>296.3</v>
      </c>
      <c r="T16" s="24">
        <v>0</v>
      </c>
      <c r="U16" s="24">
        <v>0</v>
      </c>
      <c r="V16" s="24">
        <v>2</v>
      </c>
      <c r="W16" s="24">
        <v>0</v>
      </c>
      <c r="X16" s="24">
        <v>0</v>
      </c>
      <c r="Y16" s="24"/>
      <c r="Z16" s="24">
        <f t="shared" si="13"/>
        <v>12</v>
      </c>
      <c r="AA16" s="26">
        <f t="shared" si="0"/>
        <v>1.1753183153770812</v>
      </c>
      <c r="AB16" s="24">
        <v>10</v>
      </c>
      <c r="AC16" s="24">
        <v>20</v>
      </c>
      <c r="AD16" s="24">
        <v>20</v>
      </c>
      <c r="AE16" s="24">
        <v>10</v>
      </c>
      <c r="AF16" s="24">
        <v>7</v>
      </c>
      <c r="AG16" s="24">
        <v>0</v>
      </c>
      <c r="AH16" s="24">
        <f t="shared" si="1"/>
        <v>79</v>
      </c>
      <c r="AI16" s="26">
        <f t="shared" si="2"/>
        <v>7.7375122428991183</v>
      </c>
      <c r="AJ16" s="20"/>
      <c r="AK16" s="20">
        <v>13</v>
      </c>
      <c r="AL16" s="20">
        <v>6</v>
      </c>
      <c r="AM16" s="20">
        <v>12</v>
      </c>
      <c r="AN16" s="20">
        <v>6</v>
      </c>
      <c r="AO16" s="20">
        <v>0</v>
      </c>
      <c r="AP16" s="20">
        <f t="shared" si="3"/>
        <v>116</v>
      </c>
      <c r="AQ16" s="26">
        <f t="shared" si="4"/>
        <v>11.361410381978452</v>
      </c>
      <c r="AR16" s="20">
        <v>10</v>
      </c>
      <c r="AS16" s="20">
        <v>29</v>
      </c>
      <c r="AT16" s="20">
        <v>14</v>
      </c>
      <c r="AU16" s="20">
        <v>6</v>
      </c>
      <c r="AV16" s="20">
        <v>5</v>
      </c>
      <c r="AW16" s="20">
        <v>0</v>
      </c>
      <c r="AX16" s="20">
        <f t="shared" si="14"/>
        <v>180</v>
      </c>
      <c r="AY16" s="25">
        <f t="shared" si="5"/>
        <v>17.629774730656219</v>
      </c>
      <c r="AZ16" s="20">
        <v>12</v>
      </c>
      <c r="BA16" s="20">
        <v>7</v>
      </c>
      <c r="BB16" s="20">
        <v>2</v>
      </c>
      <c r="BC16" s="20">
        <v>9</v>
      </c>
      <c r="BD16" s="20">
        <v>5</v>
      </c>
      <c r="BE16" s="20">
        <v>17</v>
      </c>
      <c r="BF16" s="20">
        <f t="shared" si="15"/>
        <v>232</v>
      </c>
      <c r="BG16" s="25">
        <f t="shared" si="6"/>
        <v>22.722820763956904</v>
      </c>
      <c r="BH16" s="20">
        <v>0</v>
      </c>
      <c r="BI16" s="20">
        <v>0</v>
      </c>
      <c r="BJ16" s="20">
        <v>10</v>
      </c>
      <c r="BK16" s="20">
        <v>10</v>
      </c>
      <c r="BL16" s="20">
        <v>4</v>
      </c>
      <c r="BM16" s="20">
        <v>0</v>
      </c>
      <c r="BN16" s="20">
        <f t="shared" si="16"/>
        <v>256</v>
      </c>
      <c r="BO16" s="26">
        <f t="shared" si="7"/>
        <v>25.073457394711067</v>
      </c>
      <c r="BP16" s="20">
        <v>0</v>
      </c>
      <c r="BQ16" s="20">
        <v>10</v>
      </c>
      <c r="BR16" s="20">
        <v>0</v>
      </c>
      <c r="BS16" s="20">
        <v>10</v>
      </c>
      <c r="BT16" s="20">
        <v>8</v>
      </c>
      <c r="BU16" s="20">
        <v>0</v>
      </c>
      <c r="BV16" s="20">
        <f t="shared" si="17"/>
        <v>284</v>
      </c>
      <c r="BW16" s="26">
        <f t="shared" si="8"/>
        <v>27.815866797257588</v>
      </c>
    </row>
    <row r="17" spans="3:75" ht="18" x14ac:dyDescent="0.25">
      <c r="C17" s="46" t="s">
        <v>63</v>
      </c>
      <c r="D17" s="22"/>
      <c r="E17" s="45"/>
      <c r="F17" s="45"/>
      <c r="G17" s="45"/>
      <c r="H17" s="45"/>
      <c r="I17" s="24"/>
      <c r="J17" s="24">
        <f t="shared" si="9"/>
        <v>0</v>
      </c>
      <c r="K17" s="31" t="e">
        <f t="shared" si="10"/>
        <v>#DIV/0!</v>
      </c>
      <c r="L17" s="24"/>
      <c r="M17" s="24"/>
      <c r="N17" s="24"/>
      <c r="O17" s="24"/>
      <c r="P17" s="23"/>
      <c r="Q17" s="24">
        <f t="shared" si="11"/>
        <v>0</v>
      </c>
      <c r="R17" s="34" t="e">
        <f t="shared" si="18"/>
        <v>#DIV/0!</v>
      </c>
      <c r="S17" s="37">
        <f t="shared" si="12"/>
        <v>0</v>
      </c>
      <c r="T17" s="24"/>
      <c r="U17" s="24"/>
      <c r="V17" s="24"/>
      <c r="W17" s="24"/>
      <c r="X17" s="24"/>
      <c r="Y17" s="24"/>
      <c r="Z17" s="24">
        <f t="shared" si="13"/>
        <v>0</v>
      </c>
      <c r="AA17" s="26" t="e">
        <f t="shared" si="0"/>
        <v>#DIV/0!</v>
      </c>
      <c r="AB17" s="24"/>
      <c r="AC17" s="24"/>
      <c r="AD17" s="24"/>
      <c r="AE17" s="24"/>
      <c r="AF17" s="24"/>
      <c r="AG17" s="24"/>
      <c r="AH17" s="24">
        <f t="shared" si="1"/>
        <v>0</v>
      </c>
      <c r="AI17" s="26" t="e">
        <f t="shared" si="2"/>
        <v>#DIV/0!</v>
      </c>
      <c r="AJ17" s="20"/>
      <c r="AK17" s="20"/>
      <c r="AL17" s="20"/>
      <c r="AM17" s="20"/>
      <c r="AN17" s="20"/>
      <c r="AO17" s="20"/>
      <c r="AP17" s="20">
        <f t="shared" si="3"/>
        <v>0</v>
      </c>
      <c r="AQ17" s="26" t="e">
        <f t="shared" si="4"/>
        <v>#DIV/0!</v>
      </c>
      <c r="AR17" s="20"/>
      <c r="AS17" s="20"/>
      <c r="AT17" s="20"/>
      <c r="AU17" s="20"/>
      <c r="AV17" s="20"/>
      <c r="AW17" s="20"/>
      <c r="AX17" s="20">
        <f t="shared" si="14"/>
        <v>0</v>
      </c>
      <c r="AY17" s="25" t="e">
        <f t="shared" si="5"/>
        <v>#DIV/0!</v>
      </c>
      <c r="AZ17" s="20"/>
      <c r="BA17" s="20"/>
      <c r="BB17" s="20"/>
      <c r="BC17" s="20">
        <v>278</v>
      </c>
      <c r="BD17" s="20">
        <v>44</v>
      </c>
      <c r="BE17" s="20">
        <v>0</v>
      </c>
      <c r="BF17" s="20">
        <f t="shared" si="15"/>
        <v>322</v>
      </c>
      <c r="BG17" s="25" t="e">
        <f t="shared" si="6"/>
        <v>#DIV/0!</v>
      </c>
      <c r="BH17" s="20">
        <v>0</v>
      </c>
      <c r="BI17" s="20">
        <v>181</v>
      </c>
      <c r="BJ17" s="20">
        <v>206</v>
      </c>
      <c r="BK17" s="20">
        <v>77</v>
      </c>
      <c r="BL17" s="20">
        <v>115</v>
      </c>
      <c r="BM17" s="20">
        <v>107</v>
      </c>
      <c r="BN17" s="20">
        <f t="shared" si="16"/>
        <v>1008</v>
      </c>
      <c r="BO17" s="26" t="e">
        <f t="shared" si="7"/>
        <v>#DIV/0!</v>
      </c>
      <c r="BP17" s="20">
        <v>0</v>
      </c>
      <c r="BQ17" s="20">
        <v>71</v>
      </c>
      <c r="BR17" s="20">
        <v>284</v>
      </c>
      <c r="BS17" s="20">
        <v>60</v>
      </c>
      <c r="BT17" s="20">
        <v>79</v>
      </c>
      <c r="BU17" s="20">
        <v>60</v>
      </c>
      <c r="BV17" s="20">
        <f t="shared" si="17"/>
        <v>1562</v>
      </c>
      <c r="BW17" s="26" t="e">
        <f t="shared" si="8"/>
        <v>#DIV/0!</v>
      </c>
    </row>
    <row r="18" spans="3:75" s="41" customFormat="1" ht="18" x14ac:dyDescent="0.25">
      <c r="C18" s="27" t="s">
        <v>62</v>
      </c>
      <c r="D18" s="27">
        <v>59690</v>
      </c>
      <c r="E18" s="28"/>
      <c r="F18" s="28"/>
      <c r="G18" s="28"/>
      <c r="H18" s="28"/>
      <c r="I18" s="29"/>
      <c r="J18" s="29"/>
      <c r="K18" s="32"/>
      <c r="L18" s="33"/>
      <c r="M18" s="29">
        <f>+SUM(M4:M17)</f>
        <v>402</v>
      </c>
      <c r="N18" s="29">
        <f>+SUM(N4:N17)</f>
        <v>26</v>
      </c>
      <c r="O18" s="29">
        <f>+SUM(O4:O17)</f>
        <v>254</v>
      </c>
      <c r="P18" s="29">
        <f>+SUM(P4:P17)</f>
        <v>207</v>
      </c>
      <c r="Q18" s="29">
        <f>+SUM(Q4:Q17)</f>
        <v>2162</v>
      </c>
      <c r="R18" s="39">
        <f t="shared" ref="R18" si="19">+Q18/D18*100</f>
        <v>3.622047244094488</v>
      </c>
      <c r="S18" s="40">
        <f>+(D18*30%)- Q18</f>
        <v>15745</v>
      </c>
      <c r="T18" s="33">
        <f>+SUM(T4:T17)</f>
        <v>156</v>
      </c>
      <c r="U18" s="33">
        <f>+SUM(U4:U17)</f>
        <v>126</v>
      </c>
      <c r="V18" s="33">
        <f t="shared" ref="V18:Z18" si="20">+SUM(V4:V17)</f>
        <v>76</v>
      </c>
      <c r="W18" s="33">
        <f t="shared" si="20"/>
        <v>120</v>
      </c>
      <c r="X18" s="33">
        <f t="shared" si="20"/>
        <v>117</v>
      </c>
      <c r="Y18" s="33">
        <f t="shared" si="20"/>
        <v>50</v>
      </c>
      <c r="Z18" s="33">
        <f t="shared" si="20"/>
        <v>2807</v>
      </c>
      <c r="AA18" s="42">
        <f>+Z18/D18*100</f>
        <v>4.7026302563243423</v>
      </c>
      <c r="AB18" s="33">
        <f>+SUM(AB4:AB17)</f>
        <v>124</v>
      </c>
      <c r="AC18" s="33">
        <f t="shared" ref="AC18:AH18" si="21">+SUM(AC4:AC17)</f>
        <v>163</v>
      </c>
      <c r="AD18" s="33">
        <f t="shared" si="21"/>
        <v>153</v>
      </c>
      <c r="AE18" s="33">
        <f t="shared" si="21"/>
        <v>152</v>
      </c>
      <c r="AF18" s="33">
        <f t="shared" si="21"/>
        <v>211</v>
      </c>
      <c r="AG18" s="33">
        <f t="shared" si="21"/>
        <v>96</v>
      </c>
      <c r="AH18" s="33">
        <f t="shared" si="21"/>
        <v>3706</v>
      </c>
      <c r="AI18" s="42">
        <f t="shared" si="2"/>
        <v>6.2087451834478138</v>
      </c>
      <c r="AJ18" s="33">
        <f>+SUM(AJ4:AJ17)</f>
        <v>0</v>
      </c>
      <c r="AK18" s="33">
        <f t="shared" ref="AK18:AP18" si="22">+SUM(AK4:AK17)</f>
        <v>208</v>
      </c>
      <c r="AL18" s="33">
        <f t="shared" si="22"/>
        <v>214</v>
      </c>
      <c r="AM18" s="33">
        <f t="shared" si="22"/>
        <v>201</v>
      </c>
      <c r="AN18" s="33">
        <f t="shared" si="22"/>
        <v>240</v>
      </c>
      <c r="AO18" s="33">
        <f t="shared" si="22"/>
        <v>483</v>
      </c>
      <c r="AP18" s="33">
        <f t="shared" si="22"/>
        <v>5052</v>
      </c>
      <c r="AQ18" s="42">
        <f t="shared" si="4"/>
        <v>8.4637292678840677</v>
      </c>
      <c r="AR18" s="33">
        <f>+SUM(AR4:AR17)</f>
        <v>279</v>
      </c>
      <c r="AS18" s="33">
        <f t="shared" ref="AS18:AX18" si="23">+SUM(AS4:AS17)</f>
        <v>272</v>
      </c>
      <c r="AT18" s="33">
        <f t="shared" si="23"/>
        <v>279</v>
      </c>
      <c r="AU18" s="33">
        <f t="shared" si="23"/>
        <v>256</v>
      </c>
      <c r="AV18" s="33">
        <f t="shared" si="23"/>
        <v>136</v>
      </c>
      <c r="AW18" s="33">
        <f t="shared" si="23"/>
        <v>99</v>
      </c>
      <c r="AX18" s="33">
        <f t="shared" si="23"/>
        <v>6373</v>
      </c>
      <c r="AY18" s="43">
        <f>+AX18/D18*100</f>
        <v>10.676830289830793</v>
      </c>
      <c r="AZ18" s="33">
        <f>+SUM(AZ4:AZ17)</f>
        <v>262</v>
      </c>
      <c r="BA18" s="33">
        <f t="shared" ref="BA18:BF18" si="24">+SUM(BA4:BA17)</f>
        <v>189</v>
      </c>
      <c r="BB18" s="33">
        <f t="shared" si="24"/>
        <v>126</v>
      </c>
      <c r="BC18" s="33">
        <f t="shared" si="24"/>
        <v>568</v>
      </c>
      <c r="BD18" s="33">
        <f t="shared" si="24"/>
        <v>288</v>
      </c>
      <c r="BE18" s="33">
        <f t="shared" si="24"/>
        <v>411</v>
      </c>
      <c r="BF18" s="33">
        <f t="shared" si="24"/>
        <v>8217</v>
      </c>
      <c r="BG18" s="43">
        <f t="shared" si="6"/>
        <v>13.766124979058469</v>
      </c>
      <c r="BH18" s="33">
        <f>+SUM(BH4:BH17)</f>
        <v>0</v>
      </c>
      <c r="BI18" s="33">
        <f t="shared" ref="BI18:BN18" si="25">+SUM(BI4:BI17)</f>
        <v>389</v>
      </c>
      <c r="BJ18" s="33">
        <f t="shared" si="25"/>
        <v>417</v>
      </c>
      <c r="BK18" s="33">
        <f t="shared" si="25"/>
        <v>302</v>
      </c>
      <c r="BL18" s="33">
        <f t="shared" si="25"/>
        <v>339</v>
      </c>
      <c r="BM18" s="33">
        <f t="shared" si="25"/>
        <v>368</v>
      </c>
      <c r="BN18" s="33">
        <f t="shared" si="25"/>
        <v>10032</v>
      </c>
      <c r="BO18" s="42">
        <f t="shared" si="7"/>
        <v>16.806835315798292</v>
      </c>
      <c r="BP18" s="33">
        <f>+SUM(BP4:BP17)</f>
        <v>0</v>
      </c>
      <c r="BQ18" s="33">
        <f t="shared" ref="BQ18:BV18" si="26">+SUM(BQ4:BQ17)</f>
        <v>286</v>
      </c>
      <c r="BR18" s="33">
        <f t="shared" si="26"/>
        <v>486</v>
      </c>
      <c r="BS18" s="33">
        <f t="shared" si="26"/>
        <v>318</v>
      </c>
      <c r="BT18" s="33">
        <f t="shared" si="26"/>
        <v>268</v>
      </c>
      <c r="BU18" s="33">
        <f t="shared" si="26"/>
        <v>321</v>
      </c>
      <c r="BV18" s="33">
        <f t="shared" si="26"/>
        <v>11711</v>
      </c>
      <c r="BW18" s="42">
        <f t="shared" si="8"/>
        <v>19.619701792595073</v>
      </c>
    </row>
  </sheetData>
  <mergeCells count="9">
    <mergeCell ref="C2:K2"/>
    <mergeCell ref="L2:R2"/>
    <mergeCell ref="T2:AA2"/>
    <mergeCell ref="BP2:BW2"/>
    <mergeCell ref="AB2:AI2"/>
    <mergeCell ref="AJ2:AQ2"/>
    <mergeCell ref="AR2:AY2"/>
    <mergeCell ref="AZ2:BG2"/>
    <mergeCell ref="BH2:BO2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1"/>
  <sheetViews>
    <sheetView topLeftCell="A4" workbookViewId="0">
      <selection activeCell="L4" sqref="L4:L30"/>
    </sheetView>
  </sheetViews>
  <sheetFormatPr baseColWidth="10" defaultRowHeight="15" x14ac:dyDescent="0.25"/>
  <cols>
    <col min="3" max="3" width="18.7109375" customWidth="1"/>
    <col min="7" max="7" width="11.140625" customWidth="1"/>
    <col min="8" max="8" width="10.5703125" customWidth="1"/>
    <col min="9" max="9" width="13" customWidth="1"/>
    <col min="10" max="10" width="13.5703125" customWidth="1"/>
    <col min="11" max="11" width="7.85546875" customWidth="1"/>
    <col min="12" max="12" width="13.140625" customWidth="1"/>
    <col min="13" max="13" width="25.42578125" customWidth="1"/>
  </cols>
  <sheetData>
    <row r="2" spans="3:13" ht="21" x14ac:dyDescent="0.25">
      <c r="C2" s="50" t="s">
        <v>29</v>
      </c>
      <c r="D2" s="51"/>
      <c r="E2" s="51"/>
      <c r="F2" s="51"/>
      <c r="G2" s="51"/>
      <c r="H2" s="51"/>
      <c r="I2" s="51"/>
      <c r="J2" s="51"/>
    </row>
    <row r="3" spans="3:13" ht="45" x14ac:dyDescent="0.25">
      <c r="C3" s="4" t="s">
        <v>28</v>
      </c>
      <c r="D3" s="5">
        <v>44306</v>
      </c>
      <c r="E3" s="5">
        <v>44307</v>
      </c>
      <c r="F3" s="5">
        <v>44308</v>
      </c>
      <c r="G3" s="5">
        <v>44309</v>
      </c>
      <c r="H3" s="3">
        <v>44310</v>
      </c>
      <c r="I3" s="9" t="s">
        <v>26</v>
      </c>
      <c r="J3" s="9" t="s">
        <v>30</v>
      </c>
      <c r="K3" s="15"/>
      <c r="L3" s="3">
        <v>44312</v>
      </c>
    </row>
    <row r="4" spans="3:13" x14ac:dyDescent="0.25">
      <c r="C4" s="6" t="s">
        <v>0</v>
      </c>
      <c r="D4" s="6"/>
      <c r="E4" s="6"/>
      <c r="F4" s="6"/>
      <c r="G4" s="6"/>
      <c r="H4" s="2">
        <v>811</v>
      </c>
      <c r="I4" s="1">
        <v>811</v>
      </c>
      <c r="J4" s="10">
        <v>30.36</v>
      </c>
      <c r="L4" s="11">
        <v>0</v>
      </c>
    </row>
    <row r="5" spans="3:13" x14ac:dyDescent="0.25">
      <c r="C5" s="7" t="s">
        <v>1</v>
      </c>
      <c r="D5" s="7"/>
      <c r="E5" s="7"/>
      <c r="F5" s="7"/>
      <c r="G5" s="7"/>
      <c r="H5" s="1">
        <v>201</v>
      </c>
      <c r="I5" s="1">
        <v>201</v>
      </c>
      <c r="J5" s="10">
        <v>5.05</v>
      </c>
      <c r="L5" s="10">
        <v>0</v>
      </c>
    </row>
    <row r="6" spans="3:13" x14ac:dyDescent="0.25">
      <c r="C6" s="7" t="s">
        <v>2</v>
      </c>
      <c r="D6" s="7"/>
      <c r="E6" s="7"/>
      <c r="F6" s="7"/>
      <c r="G6" s="7"/>
      <c r="H6" s="1">
        <v>521</v>
      </c>
      <c r="I6" s="1">
        <v>521</v>
      </c>
      <c r="J6" s="10">
        <v>33.96</v>
      </c>
      <c r="L6" s="10">
        <v>105</v>
      </c>
    </row>
    <row r="7" spans="3:13" x14ac:dyDescent="0.25">
      <c r="C7" s="7" t="s">
        <v>3</v>
      </c>
      <c r="D7" s="7"/>
      <c r="E7" s="7"/>
      <c r="F7" s="7"/>
      <c r="G7" s="7">
        <v>20</v>
      </c>
      <c r="H7" s="1">
        <v>162</v>
      </c>
      <c r="I7" s="1">
        <v>182</v>
      </c>
      <c r="J7" s="10">
        <v>11.62</v>
      </c>
      <c r="L7" s="10">
        <v>39</v>
      </c>
    </row>
    <row r="8" spans="3:13" x14ac:dyDescent="0.25">
      <c r="C8" s="7" t="s">
        <v>4</v>
      </c>
      <c r="D8" s="7"/>
      <c r="E8" s="7"/>
      <c r="F8" s="7"/>
      <c r="G8" s="7"/>
      <c r="H8" s="2">
        <v>693</v>
      </c>
      <c r="I8" s="1">
        <v>698</v>
      </c>
      <c r="J8" s="10">
        <v>1.03</v>
      </c>
      <c r="L8" s="11">
        <v>10</v>
      </c>
    </row>
    <row r="9" spans="3:13" x14ac:dyDescent="0.25">
      <c r="C9" s="6" t="s">
        <v>5</v>
      </c>
      <c r="D9" s="6"/>
      <c r="E9" s="6">
        <v>34</v>
      </c>
      <c r="F9" s="6"/>
      <c r="G9" s="6">
        <v>193</v>
      </c>
      <c r="H9" s="2">
        <v>94</v>
      </c>
      <c r="I9" s="1">
        <v>321</v>
      </c>
      <c r="J9" s="10">
        <v>27.34</v>
      </c>
      <c r="L9" s="11">
        <v>22</v>
      </c>
      <c r="M9" s="14" t="s">
        <v>32</v>
      </c>
    </row>
    <row r="10" spans="3:13" x14ac:dyDescent="0.25">
      <c r="C10" s="7" t="s">
        <v>6</v>
      </c>
      <c r="D10" s="7"/>
      <c r="E10" s="7"/>
      <c r="F10" s="7"/>
      <c r="G10" s="7"/>
      <c r="H10" s="1">
        <v>180</v>
      </c>
      <c r="I10" s="1">
        <v>180</v>
      </c>
      <c r="J10" s="10">
        <v>1.44</v>
      </c>
      <c r="L10" s="10">
        <v>40</v>
      </c>
    </row>
    <row r="11" spans="3:13" x14ac:dyDescent="0.25">
      <c r="C11" s="6" t="s">
        <v>7</v>
      </c>
      <c r="D11" s="6"/>
      <c r="E11" s="6"/>
      <c r="F11" s="6"/>
      <c r="G11" s="6">
        <v>10</v>
      </c>
      <c r="H11" s="1">
        <v>120</v>
      </c>
      <c r="I11" s="1">
        <v>140</v>
      </c>
      <c r="J11" s="10">
        <v>22.95</v>
      </c>
      <c r="L11" s="10"/>
    </row>
    <row r="12" spans="3:13" x14ac:dyDescent="0.25">
      <c r="C12" s="6" t="s">
        <v>27</v>
      </c>
      <c r="D12" s="6"/>
      <c r="E12" s="6"/>
      <c r="F12" s="6"/>
      <c r="G12" s="6"/>
      <c r="H12" s="1">
        <v>805</v>
      </c>
      <c r="I12" s="1">
        <v>805</v>
      </c>
      <c r="J12" s="10">
        <v>1.96</v>
      </c>
      <c r="L12" s="10"/>
      <c r="M12" t="s">
        <v>33</v>
      </c>
    </row>
    <row r="13" spans="3:13" x14ac:dyDescent="0.25">
      <c r="C13" s="8" t="s">
        <v>8</v>
      </c>
      <c r="D13" s="8">
        <v>10</v>
      </c>
      <c r="E13" s="8"/>
      <c r="F13" s="8"/>
      <c r="G13" s="8">
        <v>160</v>
      </c>
      <c r="H13" s="2">
        <v>205</v>
      </c>
      <c r="I13" s="1">
        <v>375</v>
      </c>
      <c r="J13" s="10">
        <v>16.46</v>
      </c>
      <c r="L13" s="11">
        <v>0</v>
      </c>
    </row>
    <row r="14" spans="3:13" x14ac:dyDescent="0.25">
      <c r="C14" s="8" t="s">
        <v>9</v>
      </c>
      <c r="D14" s="8"/>
      <c r="E14" s="8"/>
      <c r="F14" s="8"/>
      <c r="G14" s="8"/>
      <c r="H14" s="1">
        <v>83</v>
      </c>
      <c r="I14" s="1">
        <v>83</v>
      </c>
      <c r="J14" s="10">
        <v>6.27</v>
      </c>
      <c r="L14" s="10">
        <v>0</v>
      </c>
    </row>
    <row r="15" spans="3:13" x14ac:dyDescent="0.25">
      <c r="C15" s="8" t="s">
        <v>10</v>
      </c>
      <c r="D15" s="8"/>
      <c r="E15" s="8"/>
      <c r="F15" s="8"/>
      <c r="G15" s="8"/>
      <c r="H15" s="1">
        <v>200</v>
      </c>
      <c r="I15" s="1">
        <v>200</v>
      </c>
      <c r="J15" s="10">
        <v>10.92</v>
      </c>
      <c r="L15" s="10">
        <v>0</v>
      </c>
    </row>
    <row r="16" spans="3:13" x14ac:dyDescent="0.25">
      <c r="C16" s="6" t="s">
        <v>11</v>
      </c>
      <c r="D16" s="6"/>
      <c r="E16" s="6">
        <v>10</v>
      </c>
      <c r="F16" s="6">
        <v>10</v>
      </c>
      <c r="G16" s="6">
        <v>20</v>
      </c>
      <c r="H16" s="1">
        <v>100</v>
      </c>
      <c r="I16" s="1">
        <v>140</v>
      </c>
      <c r="J16" s="11">
        <v>43.2</v>
      </c>
      <c r="L16" s="10">
        <v>0</v>
      </c>
    </row>
    <row r="17" spans="3:12" x14ac:dyDescent="0.25">
      <c r="C17" s="8" t="s">
        <v>12</v>
      </c>
      <c r="D17" s="8"/>
      <c r="E17" s="8"/>
      <c r="F17" s="8"/>
      <c r="G17" s="8"/>
      <c r="H17" s="2">
        <v>430</v>
      </c>
      <c r="I17" s="1">
        <v>430</v>
      </c>
      <c r="J17" s="10">
        <v>14.16</v>
      </c>
      <c r="L17" s="11"/>
    </row>
    <row r="18" spans="3:12" x14ac:dyDescent="0.25">
      <c r="C18" s="8" t="s">
        <v>13</v>
      </c>
      <c r="D18" s="8"/>
      <c r="E18" s="8"/>
      <c r="F18" s="8"/>
      <c r="G18" s="8"/>
      <c r="H18" s="1">
        <v>170</v>
      </c>
      <c r="I18" s="1">
        <v>170</v>
      </c>
      <c r="J18" s="10">
        <v>15.24</v>
      </c>
      <c r="L18" s="10">
        <v>0</v>
      </c>
    </row>
    <row r="19" spans="3:12" x14ac:dyDescent="0.25">
      <c r="C19" s="8" t="s">
        <v>14</v>
      </c>
      <c r="D19" s="8"/>
      <c r="E19" s="8">
        <v>20</v>
      </c>
      <c r="F19" s="8"/>
      <c r="G19" s="8">
        <v>215</v>
      </c>
      <c r="H19" s="1">
        <v>224</v>
      </c>
      <c r="I19" s="1">
        <v>459</v>
      </c>
      <c r="J19" s="11">
        <v>28.99</v>
      </c>
      <c r="L19" s="10">
        <v>20</v>
      </c>
    </row>
    <row r="20" spans="3:12" x14ac:dyDescent="0.25">
      <c r="C20" s="8" t="s">
        <v>15</v>
      </c>
      <c r="D20" s="8"/>
      <c r="E20" s="8"/>
      <c r="F20" s="8"/>
      <c r="G20" s="8">
        <v>120</v>
      </c>
      <c r="H20" s="1">
        <v>375</v>
      </c>
      <c r="I20" s="1">
        <v>495</v>
      </c>
      <c r="J20" s="10">
        <v>22.26</v>
      </c>
      <c r="L20" s="10">
        <v>50</v>
      </c>
    </row>
    <row r="21" spans="3:12" x14ac:dyDescent="0.25">
      <c r="C21" s="8" t="s">
        <v>16</v>
      </c>
      <c r="D21" s="8"/>
      <c r="E21" s="8"/>
      <c r="F21" s="8"/>
      <c r="G21" s="6">
        <v>131</v>
      </c>
      <c r="H21" s="2">
        <v>397</v>
      </c>
      <c r="I21" s="1">
        <v>528</v>
      </c>
      <c r="J21" s="10">
        <v>21.8</v>
      </c>
      <c r="L21" s="11">
        <v>0</v>
      </c>
    </row>
    <row r="22" spans="3:12" x14ac:dyDescent="0.25">
      <c r="C22" s="8" t="s">
        <v>17</v>
      </c>
      <c r="D22" s="8"/>
      <c r="E22" s="8"/>
      <c r="F22" s="8"/>
      <c r="G22" s="8"/>
      <c r="H22" s="1">
        <v>221</v>
      </c>
      <c r="I22" s="1">
        <v>221</v>
      </c>
      <c r="J22" s="10">
        <v>3.3</v>
      </c>
      <c r="L22" s="10">
        <v>117</v>
      </c>
    </row>
    <row r="23" spans="3:12" x14ac:dyDescent="0.25">
      <c r="C23" s="8" t="s">
        <v>18</v>
      </c>
      <c r="D23" s="8">
        <v>10</v>
      </c>
      <c r="E23" s="8"/>
      <c r="F23" s="8"/>
      <c r="G23" s="8">
        <v>70</v>
      </c>
      <c r="H23" s="1">
        <v>150</v>
      </c>
      <c r="I23" s="1">
        <v>230</v>
      </c>
      <c r="J23" s="10">
        <v>17.47</v>
      </c>
      <c r="L23" s="10">
        <v>0</v>
      </c>
    </row>
    <row r="24" spans="3:12" x14ac:dyDescent="0.25">
      <c r="C24" s="7" t="s">
        <v>19</v>
      </c>
      <c r="D24" s="7"/>
      <c r="E24" s="7"/>
      <c r="F24" s="7"/>
      <c r="G24" s="7"/>
      <c r="H24" s="1">
        <v>312</v>
      </c>
      <c r="I24" s="1">
        <v>312</v>
      </c>
      <c r="J24" s="10">
        <v>16.52</v>
      </c>
      <c r="L24" s="10">
        <v>30</v>
      </c>
    </row>
    <row r="25" spans="3:12" x14ac:dyDescent="0.25">
      <c r="C25" s="7" t="s">
        <v>20</v>
      </c>
      <c r="D25" s="7"/>
      <c r="E25" s="7"/>
      <c r="F25" s="7"/>
      <c r="G25" s="7"/>
      <c r="H25" s="1">
        <v>397</v>
      </c>
      <c r="I25" s="1">
        <v>397</v>
      </c>
      <c r="J25" s="10">
        <v>14.22</v>
      </c>
      <c r="L25" s="10">
        <v>0</v>
      </c>
    </row>
    <row r="26" spans="3:12" x14ac:dyDescent="0.25">
      <c r="C26" s="7" t="s">
        <v>21</v>
      </c>
      <c r="D26" s="7"/>
      <c r="E26" s="7"/>
      <c r="F26" s="7"/>
      <c r="G26" s="7">
        <v>20</v>
      </c>
      <c r="H26" s="2">
        <v>213</v>
      </c>
      <c r="I26" s="1">
        <v>233</v>
      </c>
      <c r="J26" s="10">
        <v>30.53</v>
      </c>
      <c r="L26" s="11">
        <v>0</v>
      </c>
    </row>
    <row r="27" spans="3:12" x14ac:dyDescent="0.25">
      <c r="C27" s="7" t="s">
        <v>22</v>
      </c>
      <c r="D27" s="7"/>
      <c r="E27" s="7"/>
      <c r="F27" s="7"/>
      <c r="G27" s="7"/>
      <c r="H27" s="1">
        <v>396</v>
      </c>
      <c r="I27" s="1">
        <v>396</v>
      </c>
      <c r="J27" s="10">
        <v>10.71</v>
      </c>
      <c r="L27" s="10">
        <v>75</v>
      </c>
    </row>
    <row r="28" spans="3:12" x14ac:dyDescent="0.25">
      <c r="C28" s="6" t="s">
        <v>23</v>
      </c>
      <c r="D28" s="6"/>
      <c r="E28" s="6"/>
      <c r="F28" s="6"/>
      <c r="G28" s="6"/>
      <c r="H28" s="2">
        <v>220</v>
      </c>
      <c r="I28" s="1">
        <v>220</v>
      </c>
      <c r="J28" s="10">
        <v>19.399999999999999</v>
      </c>
      <c r="L28" s="11">
        <v>0</v>
      </c>
    </row>
    <row r="29" spans="3:12" x14ac:dyDescent="0.25">
      <c r="C29" s="7" t="s">
        <v>24</v>
      </c>
      <c r="D29" s="7"/>
      <c r="E29" s="7"/>
      <c r="F29" s="7"/>
      <c r="G29" s="7"/>
      <c r="H29" s="1">
        <v>549</v>
      </c>
      <c r="I29" s="1">
        <v>549</v>
      </c>
      <c r="J29" s="10">
        <v>9.25</v>
      </c>
      <c r="L29" s="10">
        <v>0</v>
      </c>
    </row>
    <row r="30" spans="3:12" x14ac:dyDescent="0.25">
      <c r="C30" s="7" t="s">
        <v>25</v>
      </c>
      <c r="D30" s="7"/>
      <c r="E30" s="7"/>
      <c r="F30" s="7"/>
      <c r="G30" s="7"/>
      <c r="H30" s="2">
        <v>306</v>
      </c>
      <c r="I30" s="1">
        <v>306</v>
      </c>
      <c r="J30" s="10">
        <v>20.53</v>
      </c>
      <c r="L30" s="11">
        <v>0</v>
      </c>
    </row>
    <row r="31" spans="3:12" ht="45" x14ac:dyDescent="0.25">
      <c r="C31" s="12" t="s">
        <v>31</v>
      </c>
      <c r="D31" s="7">
        <v>20</v>
      </c>
      <c r="E31" s="7">
        <v>64</v>
      </c>
      <c r="F31" s="7">
        <v>10</v>
      </c>
      <c r="G31" s="7">
        <v>959</v>
      </c>
      <c r="H31" s="13">
        <v>8535</v>
      </c>
      <c r="I31" s="13">
        <v>9598</v>
      </c>
      <c r="J31" s="13">
        <v>8.4600000000000009</v>
      </c>
      <c r="L31" s="13"/>
    </row>
  </sheetData>
  <mergeCells count="1">
    <mergeCell ref="C2:J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Luisa</cp:lastModifiedBy>
  <dcterms:created xsi:type="dcterms:W3CDTF">2021-04-24T22:58:51Z</dcterms:created>
  <dcterms:modified xsi:type="dcterms:W3CDTF">2021-06-30T14:53:12Z</dcterms:modified>
</cp:coreProperties>
</file>